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CEG-DATA\Schools HR\Policies\Current Policies and Documents (CYPS Site)\Pay\Pay and Allowances\"/>
    </mc:Choice>
  </mc:AlternateContent>
  <bookViews>
    <workbookView xWindow="0" yWindow="0" windowWidth="19200" windowHeight="10730" tabRatio="752" firstSheet="4"/>
  </bookViews>
  <sheets>
    <sheet name="NJC pay structure agreed Apr19" sheetId="28" r:id="rId1"/>
    <sheet name="APPRENTICE RATES" sheetId="23" r:id="rId2"/>
    <sheet name="Soulbury EP" sheetId="26" r:id="rId3"/>
    <sheet name="Soulbury EIP" sheetId="27" r:id="rId4"/>
    <sheet name="Youth&amp;Comm SuppWorker" sheetId="20" r:id="rId5"/>
    <sheet name="Centrally employed teachers" sheetId="25" r:id="rId6"/>
    <sheet name="Teachers" sheetId="24" r:id="rId7"/>
    <sheet name="Teachers Residential SS " sheetId="21" r:id="rId8"/>
    <sheet name="Teachers Residential Schools" sheetId="22" r:id="rId9"/>
  </sheets>
  <definedNames>
    <definedName name="_xlnm.Print_Area" localSheetId="0">'NJC pay structure agreed Apr19'!$A$1:$R$85</definedName>
    <definedName name="_xlnm.Print_Area" localSheetId="3">'Soulbury EIP'!$A$1:$F$72</definedName>
    <definedName name="_xlnm.Print_Area" localSheetId="2">'Soulbury EP'!$A$1:$J$87</definedName>
  </definedNames>
  <calcPr calcId="152511" iterate="1"/>
</workbook>
</file>

<file path=xl/calcChain.xml><?xml version="1.0" encoding="utf-8"?>
<calcChain xmlns="http://schemas.openxmlformats.org/spreadsheetml/2006/main">
  <c r="L85" i="28" l="1"/>
  <c r="I85" i="28"/>
  <c r="L84" i="28"/>
  <c r="I84" i="28"/>
  <c r="L83" i="28"/>
  <c r="I83" i="28"/>
  <c r="I82" i="28"/>
  <c r="L81" i="28"/>
  <c r="I81" i="28"/>
  <c r="L80" i="28"/>
  <c r="I80" i="28"/>
  <c r="L79" i="28"/>
  <c r="I79" i="28"/>
  <c r="L78" i="28"/>
  <c r="I78" i="28"/>
  <c r="I77" i="28"/>
  <c r="H76" i="28"/>
  <c r="L76" i="28" s="1"/>
  <c r="L75" i="28"/>
  <c r="I75" i="28"/>
  <c r="I74" i="28"/>
  <c r="L73" i="28"/>
  <c r="I73" i="28"/>
  <c r="L72" i="28"/>
  <c r="I72" i="28"/>
  <c r="I71" i="28"/>
  <c r="H70" i="28"/>
  <c r="L70" i="28" s="1"/>
  <c r="L69" i="28"/>
  <c r="I69" i="28"/>
  <c r="L68" i="28"/>
  <c r="I68" i="28"/>
  <c r="L67" i="28"/>
  <c r="I67" i="28"/>
  <c r="I66" i="28"/>
  <c r="E66" i="28"/>
  <c r="I65" i="28"/>
  <c r="H63" i="28"/>
  <c r="H64" i="28" s="1"/>
  <c r="I62" i="28"/>
  <c r="E61" i="28"/>
  <c r="E60" i="28"/>
  <c r="L59" i="28"/>
  <c r="I59" i="28"/>
  <c r="H59" i="28"/>
  <c r="H60" i="28" s="1"/>
  <c r="L58" i="28"/>
  <c r="I58" i="28"/>
  <c r="L57" i="28"/>
  <c r="I57" i="28"/>
  <c r="L56" i="28"/>
  <c r="I56" i="28"/>
  <c r="L55" i="28"/>
  <c r="I55" i="28"/>
  <c r="E55" i="28"/>
  <c r="I54" i="28"/>
  <c r="E54" i="28"/>
  <c r="E53" i="28"/>
  <c r="H52" i="28"/>
  <c r="L52" i="28" s="1"/>
  <c r="E52" i="28"/>
  <c r="L51" i="28"/>
  <c r="I51" i="28"/>
  <c r="E51" i="28"/>
  <c r="L50" i="28"/>
  <c r="I50" i="28"/>
  <c r="E50" i="28"/>
  <c r="L49" i="28"/>
  <c r="I49" i="28"/>
  <c r="E49" i="28"/>
  <c r="L48" i="28"/>
  <c r="I48" i="28"/>
  <c r="H48" i="28"/>
  <c r="E48" i="28"/>
  <c r="L47" i="28"/>
  <c r="I47" i="28"/>
  <c r="E47" i="28"/>
  <c r="L46" i="28"/>
  <c r="I46" i="28"/>
  <c r="E46" i="28"/>
  <c r="L45" i="28"/>
  <c r="I45" i="28"/>
  <c r="L44" i="28"/>
  <c r="I44" i="28"/>
  <c r="E44" i="28"/>
  <c r="F44" i="28" s="1"/>
  <c r="D44" i="28"/>
  <c r="L43" i="28"/>
  <c r="I43" i="28"/>
  <c r="E43" i="28"/>
  <c r="F43" i="28" s="1"/>
  <c r="D43" i="28"/>
  <c r="L42" i="28"/>
  <c r="I42" i="28"/>
  <c r="E42" i="28"/>
  <c r="F42" i="28" s="1"/>
  <c r="D42" i="28"/>
  <c r="L41" i="28"/>
  <c r="I41" i="28"/>
  <c r="F41" i="28"/>
  <c r="E41" i="28"/>
  <c r="D41" i="28"/>
  <c r="L40" i="28"/>
  <c r="I40" i="28"/>
  <c r="E40" i="28"/>
  <c r="F40" i="28" s="1"/>
  <c r="D40" i="28"/>
  <c r="L39" i="28"/>
  <c r="I39" i="28"/>
  <c r="E39" i="28"/>
  <c r="F39" i="28" s="1"/>
  <c r="D39" i="28"/>
  <c r="L38" i="28"/>
  <c r="I38" i="28"/>
  <c r="E38" i="28"/>
  <c r="F38" i="28" s="1"/>
  <c r="D38" i="28"/>
  <c r="L37" i="28"/>
  <c r="I37" i="28"/>
  <c r="F37" i="28"/>
  <c r="E37" i="28"/>
  <c r="D37" i="28"/>
  <c r="L36" i="28"/>
  <c r="I36" i="28"/>
  <c r="E36" i="28"/>
  <c r="F36" i="28" s="1"/>
  <c r="D36" i="28"/>
  <c r="L35" i="28"/>
  <c r="I35" i="28"/>
  <c r="E35" i="28"/>
  <c r="F35" i="28" s="1"/>
  <c r="D35" i="28"/>
  <c r="L34" i="28"/>
  <c r="I34" i="28"/>
  <c r="E34" i="28"/>
  <c r="F34" i="28" s="1"/>
  <c r="D34" i="28"/>
  <c r="L33" i="28"/>
  <c r="I33" i="28"/>
  <c r="F33" i="28"/>
  <c r="E33" i="28"/>
  <c r="D33" i="28"/>
  <c r="L32" i="28"/>
  <c r="I32" i="28"/>
  <c r="E32" i="28"/>
  <c r="F32" i="28" s="1"/>
  <c r="D32" i="28"/>
  <c r="L31" i="28"/>
  <c r="I31" i="28"/>
  <c r="E31" i="28"/>
  <c r="F31" i="28" s="1"/>
  <c r="D31" i="28"/>
  <c r="L30" i="28"/>
  <c r="I30" i="28"/>
  <c r="E30" i="28"/>
  <c r="F30" i="28" s="1"/>
  <c r="D30" i="28"/>
  <c r="L29" i="28"/>
  <c r="E29" i="28"/>
  <c r="F29" i="28" s="1"/>
  <c r="D29" i="28"/>
  <c r="L28" i="28"/>
  <c r="E28" i="28"/>
  <c r="F28" i="28" s="1"/>
  <c r="D28" i="28"/>
  <c r="L27" i="28"/>
  <c r="E27" i="28"/>
  <c r="F27" i="28" s="1"/>
  <c r="D27" i="28"/>
  <c r="L26" i="28"/>
  <c r="E26" i="28"/>
  <c r="F26" i="28" s="1"/>
  <c r="D26" i="28"/>
  <c r="L25" i="28"/>
  <c r="E25" i="28"/>
  <c r="F25" i="28" s="1"/>
  <c r="D25" i="28"/>
  <c r="L24" i="28"/>
  <c r="E24" i="28"/>
  <c r="F24" i="28" s="1"/>
  <c r="D24" i="28"/>
  <c r="L23" i="28"/>
  <c r="E23" i="28"/>
  <c r="F23" i="28" s="1"/>
  <c r="D23" i="28"/>
  <c r="L22" i="28"/>
  <c r="L21" i="28"/>
  <c r="F21" i="28"/>
  <c r="E21" i="28"/>
  <c r="D21" i="28"/>
  <c r="L20" i="28"/>
  <c r="F20" i="28"/>
  <c r="E20" i="28"/>
  <c r="D20" i="28"/>
  <c r="L19" i="28"/>
  <c r="L18" i="28"/>
  <c r="E18" i="28"/>
  <c r="F18" i="28" s="1"/>
  <c r="D18" i="28"/>
  <c r="L17" i="28"/>
  <c r="L16" i="28"/>
  <c r="E16" i="28"/>
  <c r="F16" i="28" s="1"/>
  <c r="D16" i="28"/>
  <c r="L15" i="28"/>
  <c r="E15" i="28"/>
  <c r="F15" i="28" s="1"/>
  <c r="D15" i="28"/>
  <c r="L14" i="28"/>
  <c r="L13" i="28"/>
  <c r="E13" i="28"/>
  <c r="F13" i="28" s="1"/>
  <c r="D13" i="28"/>
  <c r="L12" i="28"/>
  <c r="E12" i="28"/>
  <c r="F12" i="28" s="1"/>
  <c r="D12" i="28"/>
  <c r="L11" i="28"/>
  <c r="L10" i="28"/>
  <c r="F10" i="28"/>
  <c r="E10" i="28"/>
  <c r="D10" i="28"/>
  <c r="L9" i="28"/>
  <c r="F9" i="28"/>
  <c r="E9" i="28"/>
  <c r="D9" i="28"/>
  <c r="L8" i="28"/>
  <c r="F8" i="28"/>
  <c r="E8" i="28"/>
  <c r="D8" i="28"/>
  <c r="L7" i="28"/>
  <c r="L6" i="28"/>
  <c r="L5" i="28"/>
  <c r="L4" i="28"/>
  <c r="L3" i="28"/>
  <c r="H61" i="28" l="1"/>
  <c r="L60" i="28"/>
  <c r="I60" i="28"/>
  <c r="L66" i="28"/>
  <c r="L64" i="28"/>
  <c r="I64" i="28"/>
  <c r="H53" i="28"/>
  <c r="L71" i="28"/>
  <c r="L77" i="28"/>
  <c r="I52" i="28"/>
  <c r="I63" i="28"/>
  <c r="I70" i="28"/>
  <c r="I76" i="28"/>
  <c r="L63" i="28"/>
  <c r="L53" i="28" l="1"/>
  <c r="L54" i="28"/>
  <c r="I53" i="28"/>
  <c r="L62" i="28"/>
  <c r="L61" i="28"/>
  <c r="I61" i="28"/>
  <c r="G61" i="26" l="1"/>
  <c r="G64" i="26"/>
  <c r="G30" i="26"/>
  <c r="G31" i="26"/>
  <c r="G33" i="26"/>
  <c r="G34" i="26"/>
  <c r="G35" i="26"/>
  <c r="G37" i="26"/>
  <c r="G38" i="26"/>
  <c r="G39" i="26"/>
  <c r="G42" i="26"/>
  <c r="G44" i="26"/>
  <c r="G45" i="26"/>
  <c r="G46" i="26"/>
  <c r="G29" i="26"/>
  <c r="G10" i="26"/>
  <c r="G11" i="26"/>
  <c r="G12" i="26"/>
  <c r="G13" i="26"/>
  <c r="G14" i="26"/>
  <c r="G15" i="26"/>
  <c r="G16" i="26"/>
  <c r="G18" i="26"/>
  <c r="G19" i="26"/>
  <c r="G9" i="26"/>
  <c r="E32" i="26" l="1"/>
  <c r="E33" i="26"/>
  <c r="E36" i="26"/>
  <c r="E37" i="26"/>
  <c r="E38" i="26"/>
  <c r="E39" i="26"/>
  <c r="E40" i="26"/>
  <c r="E41" i="26"/>
  <c r="E43" i="26"/>
  <c r="E44" i="26"/>
  <c r="E46" i="26"/>
  <c r="C58" i="27" l="1"/>
  <c r="C57" i="27"/>
  <c r="D57" i="27" s="1"/>
  <c r="C56" i="27"/>
  <c r="C55" i="27"/>
  <c r="C54" i="27"/>
  <c r="C53" i="27"/>
  <c r="F53" i="27" s="1"/>
  <c r="C52" i="27"/>
  <c r="D52" i="27" s="1"/>
  <c r="C51" i="27"/>
  <c r="F51" i="27" s="1"/>
  <c r="C50" i="27"/>
  <c r="F50" i="27" s="1"/>
  <c r="C49" i="27"/>
  <c r="C48" i="27"/>
  <c r="F48" i="27" s="1"/>
  <c r="C47" i="27"/>
  <c r="D47" i="27" s="1"/>
  <c r="C46" i="27"/>
  <c r="D46" i="27" s="1"/>
  <c r="F46" i="27" s="1"/>
  <c r="C45" i="27"/>
  <c r="C44" i="27"/>
  <c r="D44" i="27" s="1"/>
  <c r="C43" i="27"/>
  <c r="D43" i="27" s="1"/>
  <c r="C42" i="27"/>
  <c r="F42" i="27" s="1"/>
  <c r="C41" i="27"/>
  <c r="D41" i="27" s="1"/>
  <c r="C40" i="27"/>
  <c r="C39" i="27"/>
  <c r="C38" i="27"/>
  <c r="D38" i="27" s="1"/>
  <c r="C37" i="27"/>
  <c r="F37" i="27" s="1"/>
  <c r="C36" i="27"/>
  <c r="C35" i="27"/>
  <c r="F35" i="27" s="1"/>
  <c r="C34" i="27"/>
  <c r="C33" i="27"/>
  <c r="F33" i="27" s="1"/>
  <c r="C32" i="27"/>
  <c r="F32" i="27" s="1"/>
  <c r="C31" i="27"/>
  <c r="F31" i="27" s="1"/>
  <c r="C30" i="27"/>
  <c r="F30" i="27" s="1"/>
  <c r="C29" i="27"/>
  <c r="D29" i="27" s="1"/>
  <c r="C28" i="27"/>
  <c r="D28" i="27" s="1"/>
  <c r="F28" i="27" s="1"/>
  <c r="C27" i="27"/>
  <c r="D27" i="27" s="1"/>
  <c r="F27" i="27" s="1"/>
  <c r="C26" i="27"/>
  <c r="D26" i="27" s="1"/>
  <c r="F26" i="27" s="1"/>
  <c r="C25" i="27"/>
  <c r="F25" i="27" s="1"/>
  <c r="C24" i="27"/>
  <c r="D24" i="27" s="1"/>
  <c r="F24" i="27" s="1"/>
  <c r="C23" i="27"/>
  <c r="F23" i="27" s="1"/>
  <c r="C22" i="27"/>
  <c r="C21" i="27"/>
  <c r="D21" i="27" s="1"/>
  <c r="C20" i="27"/>
  <c r="C19" i="27"/>
  <c r="F19" i="27" s="1"/>
  <c r="C18" i="27"/>
  <c r="C17" i="27"/>
  <c r="C16" i="27"/>
  <c r="C15" i="27"/>
  <c r="D15" i="27" s="1"/>
  <c r="F15" i="27" s="1"/>
  <c r="C14" i="27"/>
  <c r="D14" i="27" s="1"/>
  <c r="C13" i="27"/>
  <c r="F13" i="27" s="1"/>
  <c r="C12" i="27"/>
  <c r="C11" i="27"/>
  <c r="D11" i="27" s="1"/>
  <c r="C10" i="27"/>
  <c r="D10" i="27" s="1"/>
  <c r="F10" i="27" s="1"/>
  <c r="C9" i="27"/>
  <c r="D9" i="27" s="1"/>
  <c r="F9" i="27" s="1"/>
  <c r="D74" i="26"/>
  <c r="D73" i="26"/>
  <c r="E73" i="26" s="1"/>
  <c r="D72" i="26"/>
  <c r="D64" i="26"/>
  <c r="D63" i="26"/>
  <c r="D62" i="26"/>
  <c r="D61" i="26"/>
  <c r="D60" i="26"/>
  <c r="D59" i="26"/>
  <c r="D46" i="26"/>
  <c r="D45" i="26"/>
  <c r="D44" i="26"/>
  <c r="D43" i="26"/>
  <c r="D42" i="26"/>
  <c r="D41" i="26"/>
  <c r="D40" i="26"/>
  <c r="D39" i="26"/>
  <c r="D38" i="26"/>
  <c r="D37" i="26"/>
  <c r="D36" i="26"/>
  <c r="D35" i="26"/>
  <c r="D34" i="26"/>
  <c r="D33" i="26"/>
  <c r="D32" i="26"/>
  <c r="D31" i="26"/>
  <c r="D30" i="26"/>
  <c r="D29" i="26"/>
  <c r="D19" i="26"/>
  <c r="D18" i="26"/>
  <c r="E18" i="26" s="1"/>
  <c r="D17" i="26"/>
  <c r="E17" i="26" s="1"/>
  <c r="D16" i="26"/>
  <c r="D15" i="26"/>
  <c r="D14" i="26"/>
  <c r="D13" i="26"/>
  <c r="D12" i="26"/>
  <c r="D11" i="26"/>
  <c r="D10" i="26"/>
  <c r="D9" i="26"/>
</calcChain>
</file>

<file path=xl/comments1.xml><?xml version="1.0" encoding="utf-8"?>
<comments xmlns="http://schemas.openxmlformats.org/spreadsheetml/2006/main">
  <authors>
    <author>Kim Trenholme</author>
  </authors>
  <commentList>
    <comment ref="L1" authorId="0" shapeId="0">
      <text>
        <r>
          <rPr>
            <b/>
            <sz val="9"/>
            <color indexed="81"/>
            <rFont val="Tahoma"/>
            <family val="2"/>
          </rPr>
          <t>Kim Trenholme:</t>
        </r>
        <r>
          <rPr>
            <sz val="9"/>
            <color indexed="81"/>
            <rFont val="Tahoma"/>
            <family val="2"/>
          </rPr>
          <t xml:space="preserve">
HIDE THIS COLUMN WHEN READY TO PUBLISH
</t>
        </r>
      </text>
    </comment>
  </commentList>
</comments>
</file>

<file path=xl/sharedStrings.xml><?xml version="1.0" encoding="utf-8"?>
<sst xmlns="http://schemas.openxmlformats.org/spreadsheetml/2006/main" count="657" uniqueCount="380">
  <si>
    <t>NYB05       346-369</t>
  </si>
  <si>
    <t>NYB06     370-397</t>
  </si>
  <si>
    <t>NYB07    398-422</t>
  </si>
  <si>
    <t>NYB08     423-446</t>
  </si>
  <si>
    <t>NYB09    447-474</t>
  </si>
  <si>
    <t>NYB10    475-509</t>
  </si>
  <si>
    <t>NYB11    510-550</t>
  </si>
  <si>
    <t>NYB12     551-587</t>
  </si>
  <si>
    <t>NYB13    588-624</t>
  </si>
  <si>
    <t>NYB14      625-698</t>
  </si>
  <si>
    <t>NYB15    699-805</t>
  </si>
  <si>
    <t>NYB16     806-940</t>
  </si>
  <si>
    <t>NYB04,     312-345</t>
  </si>
  <si>
    <t>Spine</t>
  </si>
  <si>
    <t>Salary from</t>
  </si>
  <si>
    <t>point</t>
  </si>
  <si>
    <t>*</t>
  </si>
  <si>
    <t>**</t>
  </si>
  <si>
    <t>***</t>
  </si>
  <si>
    <t>professional assessments.</t>
  </si>
  <si>
    <t>****</t>
  </si>
  <si>
    <t>EDUCATIONAL PSYCHOLOGISTS - SCALE A</t>
  </si>
  <si>
    <t>Notes:</t>
  </si>
  <si>
    <t>TRAINEE EDUCATIONAL PSYCHOLOGISTS</t>
  </si>
  <si>
    <t>ASSISTANT EDUCATIONAL PSYCHOLOGISTS</t>
  </si>
  <si>
    <t>JOINT NEGOTIATING COMMITTEE FOR YOUTH AND COMMUNITY WORKERS</t>
  </si>
  <si>
    <t>Youth and Community Support Worker Range</t>
  </si>
  <si>
    <t>Pay Points</t>
  </si>
  <si>
    <t>NYB03,     281-311</t>
  </si>
  <si>
    <t>APPENDIX A</t>
  </si>
  <si>
    <t>SOULBURY EDUCATIONAL IMPROVEMENT PROFESSIONALS [EIMPs] SPINE</t>
  </si>
  <si>
    <t>(formerly known as Advisers/Inspectors spine)</t>
  </si>
  <si>
    <t xml:space="preserve">Salary scales to consist of not more than four consecutive points, </t>
  </si>
  <si>
    <t>based on the duties and responsibilities attaching to posts</t>
  </si>
  <si>
    <t>and the need to recruit and motivate staff.</t>
  </si>
  <si>
    <t xml:space="preserve">* normal minimum point for EIP undertaking the full range of duties </t>
  </si>
  <si>
    <t>at this level</t>
  </si>
  <si>
    <t xml:space="preserve">** normal minimum point for Senior EIP undertaking the full range of duties </t>
  </si>
  <si>
    <t>**** Extension to range to accommodate structured professional assessments.</t>
  </si>
  <si>
    <t xml:space="preserve">Salary scales to consist of six consecutive points, based on the duties </t>
  </si>
  <si>
    <t>and responsibilities attaching to posts and the need to recruit, retain and motivate staff.</t>
  </si>
  <si>
    <t>Extension to scale to accommodate structured professional assessment points</t>
  </si>
  <si>
    <t>SENIOR &amp; PRINCIPAL EDUCATIONAL PSYCHOLOGISTS - SCALE B</t>
  </si>
  <si>
    <t xml:space="preserve">Salary scales to consist of not more than four consecutive points, based on the duties </t>
  </si>
  <si>
    <t xml:space="preserve">Normal minimum point for the Principal Educational Psychologist undertaking the full </t>
  </si>
  <si>
    <t>range of duties at this level.</t>
  </si>
  <si>
    <t xml:space="preserve">Extension to range to accommodate discretionary scale points and structured </t>
  </si>
  <si>
    <t>NYCC - Main grade EPs</t>
  </si>
  <si>
    <t>NYCC grades shown include the max 3 SPA points</t>
  </si>
  <si>
    <t>SLEEPING IN DUTY ALLOWANCES</t>
  </si>
  <si>
    <t>Sleeping in Allowance</t>
  </si>
  <si>
    <t>Disturbance Element</t>
  </si>
  <si>
    <t xml:space="preserve">NYB02,   258-280 </t>
  </si>
  <si>
    <t xml:space="preserve">NYB01,    1-257 </t>
  </si>
  <si>
    <t>1.9.16</t>
  </si>
  <si>
    <t>NYCC - Seniors</t>
  </si>
  <si>
    <t>NYCC Lead Eps</t>
  </si>
  <si>
    <t>JESC 206</t>
  </si>
  <si>
    <t xml:space="preserve">Salary from </t>
  </si>
  <si>
    <t xml:space="preserve">*** normal minimum point for leading EIP undertaking the full range of duties </t>
  </si>
  <si>
    <t>w.e.f 1.9.16</t>
  </si>
  <si>
    <t xml:space="preserve"> Discretionary point </t>
  </si>
  <si>
    <t>w.e.f. 1.9.16</t>
  </si>
  <si>
    <t>TEACHING STAFF</t>
  </si>
  <si>
    <t>EMPLOYED IN RESIDENTIAL SOCIAL SERVICE ESTABLISHMENTS:</t>
  </si>
  <si>
    <t>ALLOWANCES FROM 1 SEPTEMBER 2016</t>
  </si>
  <si>
    <t>EXTRANEOUS DUTY ALLOWANCE</t>
  </si>
  <si>
    <t>COMMUNITY HOME ADDITION</t>
  </si>
  <si>
    <t>Qualified</t>
  </si>
  <si>
    <t>Unqualified</t>
  </si>
  <si>
    <t>SLEEPING-IN DUTY ALLOWANCE</t>
  </si>
  <si>
    <t>A night</t>
  </si>
  <si>
    <t>Disturbance element per hour</t>
  </si>
  <si>
    <t>SECURE UNIT ALLOWANCE</t>
  </si>
  <si>
    <t>INSTRUCTORS - SCALE A</t>
  </si>
  <si>
    <r>
      <t xml:space="preserve"> </t>
    </r>
    <r>
      <rPr>
        <b/>
        <sz val="11"/>
        <rFont val="Arial"/>
        <family val="2"/>
      </rPr>
      <t>INSTRUCTORS - SCALE B</t>
    </r>
  </si>
  <si>
    <t>Additional Duty Allowance</t>
  </si>
  <si>
    <t>(i)</t>
  </si>
  <si>
    <t>Resident Heads</t>
  </si>
  <si>
    <t>Group</t>
  </si>
  <si>
    <t>No. of residential places as percentage of total places</t>
  </si>
  <si>
    <t>0-20%</t>
  </si>
  <si>
    <t>21%-40%</t>
  </si>
  <si>
    <t>41%-65%</t>
  </si>
  <si>
    <t>66%-100%</t>
  </si>
  <si>
    <t>2(s)</t>
  </si>
  <si>
    <t>3(s)</t>
  </si>
  <si>
    <t>4(s)</t>
  </si>
  <si>
    <t>5 and above</t>
  </si>
  <si>
    <t>(ii)</t>
  </si>
  <si>
    <t>Other Heads</t>
  </si>
  <si>
    <t>(iii)</t>
  </si>
  <si>
    <t>Resident Deputies</t>
  </si>
  <si>
    <t>(iv)</t>
  </si>
  <si>
    <t>Non-Resident Deputies</t>
  </si>
  <si>
    <t>(v)</t>
  </si>
  <si>
    <t>Resident Assistant Heads</t>
  </si>
  <si>
    <t>(vi)</t>
  </si>
  <si>
    <t>Non-Resident Assistant Heads</t>
  </si>
  <si>
    <t>Period</t>
  </si>
  <si>
    <t>0 - 6 months</t>
  </si>
  <si>
    <t>7 - 12 months</t>
  </si>
  <si>
    <t>increase after 6 months upon receipt of satisfactory performance review</t>
  </si>
  <si>
    <t>pro rata for part-time posts</t>
  </si>
  <si>
    <t>Upon completion of apprenticeship, move to NYCC pay spine at the bottom of the job evaluated pay band for the post.</t>
  </si>
  <si>
    <t>CET MAINSCALE</t>
  </si>
  <si>
    <t>M1</t>
  </si>
  <si>
    <t>M2</t>
  </si>
  <si>
    <t>M3</t>
  </si>
  <si>
    <t>M4</t>
  </si>
  <si>
    <t>M5</t>
  </si>
  <si>
    <t>M6</t>
  </si>
  <si>
    <t>UPS</t>
  </si>
  <si>
    <t>UNQUALIFIED</t>
  </si>
  <si>
    <t>TEACHING STAFF as at 01.09.2017</t>
  </si>
  <si>
    <t>ALLOWANCES</t>
  </si>
  <si>
    <t>TLR 2:1</t>
  </si>
  <si>
    <t>TLR 2:2</t>
  </si>
  <si>
    <t>TLR3a</t>
  </si>
  <si>
    <t>TLR3b</t>
  </si>
  <si>
    <t>TLR3c</t>
  </si>
  <si>
    <t>SEN1</t>
  </si>
  <si>
    <t>SEN2</t>
  </si>
  <si>
    <t>Leadership group</t>
  </si>
  <si>
    <t>Min</t>
  </si>
  <si>
    <t>Max</t>
  </si>
  <si>
    <t>Headteachers</t>
  </si>
  <si>
    <t>Group 1</t>
  </si>
  <si>
    <t>Group 2</t>
  </si>
  <si>
    <t>Group 3</t>
  </si>
  <si>
    <t>Group 4</t>
  </si>
  <si>
    <t>Group 5</t>
  </si>
  <si>
    <t>Group 6</t>
  </si>
  <si>
    <t>Group 7</t>
  </si>
  <si>
    <t>Group 8</t>
  </si>
  <si>
    <t>Upper pay range</t>
  </si>
  <si>
    <t>Leading practitioner pay range</t>
  </si>
  <si>
    <t>Unqualified pay range</t>
  </si>
  <si>
    <t>Sleeping-in Duty Allowance</t>
  </si>
  <si>
    <t>Per night</t>
  </si>
  <si>
    <t>Allowances effective from 01/09/17:</t>
  </si>
  <si>
    <t>Classroom teachers pay range</t>
  </si>
  <si>
    <t>Min U1</t>
  </si>
  <si>
    <t>U2</t>
  </si>
  <si>
    <t>Max U3</t>
  </si>
  <si>
    <t>L1</t>
  </si>
  <si>
    <t>L2</t>
  </si>
  <si>
    <t>L3</t>
  </si>
  <si>
    <t>L4</t>
  </si>
  <si>
    <t>L5</t>
  </si>
  <si>
    <t>L6</t>
  </si>
  <si>
    <t>L7</t>
  </si>
  <si>
    <t>L8</t>
  </si>
  <si>
    <t>L9</t>
  </si>
  <si>
    <t>L10</t>
  </si>
  <si>
    <t>L11</t>
  </si>
  <si>
    <t>L12</t>
  </si>
  <si>
    <t>L13</t>
  </si>
  <si>
    <t>L14</t>
  </si>
  <si>
    <t>L15</t>
  </si>
  <si>
    <t>L16</t>
  </si>
  <si>
    <t>L17</t>
  </si>
  <si>
    <t>L18</t>
  </si>
  <si>
    <t>L19</t>
  </si>
  <si>
    <t>L20</t>
  </si>
  <si>
    <t>L21</t>
  </si>
  <si>
    <t>L22</t>
  </si>
  <si>
    <t>L23</t>
  </si>
  <si>
    <t>L24</t>
  </si>
  <si>
    <t>L25</t>
  </si>
  <si>
    <t>L26</t>
  </si>
  <si>
    <t>L27</t>
  </si>
  <si>
    <t>L28</t>
  </si>
  <si>
    <t>L29</t>
  </si>
  <si>
    <t>L30</t>
  </si>
  <si>
    <t>L31</t>
  </si>
  <si>
    <t>L32</t>
  </si>
  <si>
    <t>L33</t>
  </si>
  <si>
    <t>L34</t>
  </si>
  <si>
    <t>L35</t>
  </si>
  <si>
    <t>L36</t>
  </si>
  <si>
    <t>L37</t>
  </si>
  <si>
    <t>L38</t>
  </si>
  <si>
    <t>L39</t>
  </si>
  <si>
    <t>L40</t>
  </si>
  <si>
    <t>L41</t>
  </si>
  <si>
    <t>L42</t>
  </si>
  <si>
    <t>L43</t>
  </si>
  <si>
    <t>L44</t>
  </si>
  <si>
    <t>L45</t>
  </si>
  <si>
    <t>L46</t>
  </si>
  <si>
    <t>L47</t>
  </si>
  <si>
    <t>L48</t>
  </si>
  <si>
    <t>L49</t>
  </si>
  <si>
    <t>L50</t>
  </si>
  <si>
    <t>TLR payments</t>
  </si>
  <si>
    <t>TLR1</t>
  </si>
  <si>
    <t>TLR2</t>
  </si>
  <si>
    <t>TLR3</t>
  </si>
  <si>
    <t>SEN allowances</t>
  </si>
  <si>
    <t>1.9.17</t>
  </si>
  <si>
    <t xml:space="preserve">Hrly Rates April 2018 </t>
  </si>
  <si>
    <t>Pay from 1st April 2018 per week</t>
  </si>
  <si>
    <r>
      <t>Where an apprenticeship continues beyond 12 months (typically in schools) where they are not progressing into an established post, the apprentice must be paid the appropriate National Minimum Wage for their age. Age related NMW from 1</t>
    </r>
    <r>
      <rPr>
        <vertAlign val="superscript"/>
        <sz val="10"/>
        <rFont val="Arial"/>
        <family val="2"/>
      </rPr>
      <t>st</t>
    </r>
    <r>
      <rPr>
        <sz val="10"/>
        <rFont val="Arial"/>
        <family val="2"/>
      </rPr>
      <t xml:space="preserve"> Apr 18 is as follows:</t>
    </r>
  </si>
  <si>
    <r>
      <t>·</t>
    </r>
    <r>
      <rPr>
        <sz val="7"/>
        <color rgb="FF000000"/>
        <rFont val="Times New Roman"/>
        <family val="1"/>
      </rPr>
      <t xml:space="preserve">     </t>
    </r>
    <r>
      <rPr>
        <sz val="9.5"/>
        <color rgb="FF000000"/>
        <rFont val="Verdana"/>
        <family val="2"/>
      </rPr>
      <t>£7.83 per hour - 25 yrs old and over</t>
    </r>
  </si>
  <si>
    <r>
      <t>·</t>
    </r>
    <r>
      <rPr>
        <sz val="7"/>
        <color rgb="FF000000"/>
        <rFont val="Times New Roman"/>
        <family val="1"/>
      </rPr>
      <t xml:space="preserve">     </t>
    </r>
    <r>
      <rPr>
        <sz val="9.5"/>
        <color rgb="FF000000"/>
        <rFont val="Verdana"/>
        <family val="2"/>
      </rPr>
      <t>£7.38 per hour - 21-24 yrs old</t>
    </r>
  </si>
  <si>
    <r>
      <t>·</t>
    </r>
    <r>
      <rPr>
        <sz val="7"/>
        <color rgb="FF000000"/>
        <rFont val="Times New Roman"/>
        <family val="1"/>
      </rPr>
      <t xml:space="preserve">     </t>
    </r>
    <r>
      <rPr>
        <sz val="9.5"/>
        <color rgb="FF000000"/>
        <rFont val="Verdana"/>
        <family val="2"/>
      </rPr>
      <t>£5.90 per hour 18-20 yrs old</t>
    </r>
  </si>
  <si>
    <r>
      <t>·</t>
    </r>
    <r>
      <rPr>
        <sz val="7"/>
        <color rgb="FF000000"/>
        <rFont val="Times New Roman"/>
        <family val="1"/>
      </rPr>
      <t xml:space="preserve">     </t>
    </r>
    <r>
      <rPr>
        <sz val="9.5"/>
        <color rgb="FF000000"/>
        <rFont val="Verdana"/>
        <family val="2"/>
      </rPr>
      <t>£4.20 per hour - 16-17 yrs old</t>
    </r>
  </si>
  <si>
    <t>£3.70 for apprentices under 19 or 19 or over who are in the first year of apprenticeship.</t>
  </si>
  <si>
    <t>TEACHING STAFF as at 01.09.2018</t>
  </si>
  <si>
    <t>1.9.18</t>
  </si>
  <si>
    <t>1.9.19</t>
  </si>
  <si>
    <t>w.e.f 1.9.18</t>
  </si>
  <si>
    <t>w.e.f.1.9.18</t>
  </si>
  <si>
    <t>w.e.f. 1.9.19</t>
  </si>
  <si>
    <t>N/A</t>
  </si>
  <si>
    <t>JESC 212</t>
  </si>
  <si>
    <t>ALLOWANCES FROM 1 SEPTEMBER 2018/19</t>
  </si>
  <si>
    <t>ALLOWANCES FROM 1 SEPTEMBER 2018</t>
  </si>
  <si>
    <t>JESTRE 211</t>
  </si>
  <si>
    <t>Allowances effective from 01/09/18:</t>
  </si>
  <si>
    <t>TEACHERS IN RESIDENTIAL SPECIAL SCHOOLS: JESTRE 211</t>
  </si>
  <si>
    <t>TEACHERS IN RESIDENTIAL SPECIAL SCHOOLS: JESTRE 202</t>
  </si>
  <si>
    <t>SCP</t>
  </si>
  <si>
    <t xml:space="preserve">  L18 *</t>
  </si>
  <si>
    <t xml:space="preserve">  L21 *</t>
  </si>
  <si>
    <t xml:space="preserve">  L24*</t>
  </si>
  <si>
    <t xml:space="preserve"> L27*</t>
  </si>
  <si>
    <t xml:space="preserve"> L31*</t>
  </si>
  <si>
    <t xml:space="preserve"> L35*</t>
  </si>
  <si>
    <t>L39*</t>
  </si>
  <si>
    <t xml:space="preserve">SOULBURY PAY AGREEMENT 2018 </t>
  </si>
  <si>
    <t>Old scp</t>
  </si>
  <si>
    <t>April 18 salary</t>
  </si>
  <si>
    <t>18/19 pension % contribution rates</t>
  </si>
  <si>
    <t>Apr 18 hourly rate</t>
  </si>
  <si>
    <t>Apr 18 +2% salary</t>
  </si>
  <si>
    <t>Apr 18 +2% hourly rate</t>
  </si>
  <si>
    <t>New scp</t>
  </si>
  <si>
    <t>April 19 Salary</t>
  </si>
  <si>
    <t>Apr 19 Hourly rate</t>
  </si>
  <si>
    <t>% increase 18/19</t>
  </si>
  <si>
    <t>% 2 year increase 17/19</t>
  </si>
  <si>
    <t>% difference in scp</t>
  </si>
  <si>
    <t>Tax Band 2019/20</t>
  </si>
  <si>
    <t xml:space="preserve">Pension % contribution rates 19/20 </t>
  </si>
  <si>
    <r>
      <rPr>
        <b/>
        <sz val="11"/>
        <rFont val="Arial"/>
        <family val="2"/>
      </rPr>
      <t xml:space="preserve">Existing Grades </t>
    </r>
    <r>
      <rPr>
        <sz val="11"/>
        <rFont val="Arial"/>
        <family val="2"/>
      </rPr>
      <t xml:space="preserve">(not a direct match with new structure but broadly aligns) </t>
    </r>
  </si>
  <si>
    <t xml:space="preserve">Pay structure agreed for                           1st April 2019
     </t>
  </si>
  <si>
    <t>6-7</t>
  </si>
  <si>
    <t>£16,394 - £16,495</t>
  </si>
  <si>
    <t>£8.50 - £8.55</t>
  </si>
  <si>
    <t>£16,722 - £16,825</t>
  </si>
  <si>
    <t>£8.67 - £8.72</t>
  </si>
  <si>
    <t>20% tax up to £50,000</t>
  </si>
  <si>
    <t>GRADE A - 217-258</t>
  </si>
  <si>
    <t>8-9</t>
  </si>
  <si>
    <t>£16,626 - £16,755</t>
  </si>
  <si>
    <t>£8.62 - £8.68</t>
  </si>
  <si>
    <t>£16,959 - £17,090</t>
  </si>
  <si>
    <t>£8.79 - £8.86</t>
  </si>
  <si>
    <t>GRADE B - 259-308</t>
  </si>
  <si>
    <t xml:space="preserve">GRADE C - 309-345 </t>
  </si>
  <si>
    <t>10-11</t>
  </si>
  <si>
    <t>£16,863 - £17,007</t>
  </si>
  <si>
    <t>£8.74 - £8.82</t>
  </si>
  <si>
    <t>£17,200 - £17,347</t>
  </si>
  <si>
    <t>£8.92 - £8.99</t>
  </si>
  <si>
    <t>12-13</t>
  </si>
  <si>
    <t>£17,173 - £17,391</t>
  </si>
  <si>
    <t>£8.90 - £9.01</t>
  </si>
  <si>
    <t>£17,516 - £17,739</t>
  </si>
  <si>
    <t>£9.08 - £9.20</t>
  </si>
  <si>
    <t>GRADE D - 346-369</t>
  </si>
  <si>
    <t>14-15</t>
  </si>
  <si>
    <t>£17,681 - £17,972</t>
  </si>
  <si>
    <t>£9.16 - £9.32</t>
  </si>
  <si>
    <t>£18,035 - £18,331</t>
  </si>
  <si>
    <t>£9.35 - £9.50</t>
  </si>
  <si>
    <t>16-17</t>
  </si>
  <si>
    <t>£18,319 - £18,672</t>
  </si>
  <si>
    <t>£9.50 - £9.68</t>
  </si>
  <si>
    <t>£18,685 - £19,045</t>
  </si>
  <si>
    <t>£9.69 - £9.87</t>
  </si>
  <si>
    <t xml:space="preserve">GRADE E -  370-397 </t>
  </si>
  <si>
    <t>18</t>
  </si>
  <si>
    <t>19</t>
  </si>
  <si>
    <t>GRADE F - 398-422</t>
  </si>
  <si>
    <t>20</t>
  </si>
  <si>
    <t>21</t>
  </si>
  <si>
    <t>22</t>
  </si>
  <si>
    <t xml:space="preserve">GRADE G -  423-447 </t>
  </si>
  <si>
    <t>23</t>
  </si>
  <si>
    <t>24</t>
  </si>
  <si>
    <t xml:space="preserve"> </t>
  </si>
  <si>
    <t>25</t>
  </si>
  <si>
    <t>GRADE H -  448-474</t>
  </si>
  <si>
    <t>26</t>
  </si>
  <si>
    <t>27</t>
  </si>
  <si>
    <t>28</t>
  </si>
  <si>
    <t>29</t>
  </si>
  <si>
    <t xml:space="preserve">GRADE I -  475-509 </t>
  </si>
  <si>
    <t>30</t>
  </si>
  <si>
    <t>31</t>
  </si>
  <si>
    <t>32</t>
  </si>
  <si>
    <t xml:space="preserve">GRADE J -  510- 550 </t>
  </si>
  <si>
    <t>33</t>
  </si>
  <si>
    <t>34</t>
  </si>
  <si>
    <t>35</t>
  </si>
  <si>
    <t xml:space="preserve">GRADE K - 551 - 587 </t>
  </si>
  <si>
    <t>36</t>
  </si>
  <si>
    <t>37</t>
  </si>
  <si>
    <t>38</t>
  </si>
  <si>
    <t xml:space="preserve">GRADE L - 588-624 </t>
  </si>
  <si>
    <t>39</t>
  </si>
  <si>
    <t>40</t>
  </si>
  <si>
    <t>41</t>
  </si>
  <si>
    <t>GRADE M
623-713 5 points B14 starts 1 point higher + 2 extra points headroom</t>
  </si>
  <si>
    <t>42</t>
  </si>
  <si>
    <t xml:space="preserve">GRADE M -  625-713 </t>
  </si>
  <si>
    <t>43</t>
  </si>
  <si>
    <t>44</t>
  </si>
  <si>
    <t>45</t>
  </si>
  <si>
    <t>GRADE N
714-939 6 points B15 and B16 combined Starts 2 points higher than B15, ends 1 point higher than B16</t>
  </si>
  <si>
    <t>46</t>
  </si>
  <si>
    <r>
      <t xml:space="preserve">GRADE N - </t>
    </r>
    <r>
      <rPr>
        <b/>
        <sz val="12"/>
        <rFont val="Arial"/>
        <family val="2"/>
      </rPr>
      <t xml:space="preserve"> </t>
    </r>
    <r>
      <rPr>
        <sz val="12"/>
        <rFont val="Arial"/>
        <family val="2"/>
      </rPr>
      <t xml:space="preserve">714 - 941 </t>
    </r>
  </si>
  <si>
    <t>47</t>
  </si>
  <si>
    <t>48</t>
  </si>
  <si>
    <t>49</t>
  </si>
  <si>
    <t>50</t>
  </si>
  <si>
    <r>
      <rPr>
        <b/>
        <sz val="12"/>
        <color theme="1"/>
        <rFont val="Arial"/>
        <family val="2"/>
      </rPr>
      <t>current SM1</t>
    </r>
    <r>
      <rPr>
        <sz val="10"/>
        <rFont val="Arial"/>
      </rPr>
      <t xml:space="preserve"> 941-1075 </t>
    </r>
  </si>
  <si>
    <t xml:space="preserve">NBSM1 - 942- 1043  </t>
  </si>
  <si>
    <t>40% tax £50,001 and above</t>
  </si>
  <si>
    <t>51</t>
  </si>
  <si>
    <t>52</t>
  </si>
  <si>
    <t>53</t>
  </si>
  <si>
    <t>54</t>
  </si>
  <si>
    <r>
      <t xml:space="preserve">current SM2 </t>
    </r>
    <r>
      <rPr>
        <sz val="11"/>
        <rFont val="Arial"/>
        <family val="2"/>
      </rPr>
      <t xml:space="preserve">1076-1130 </t>
    </r>
  </si>
  <si>
    <t>NBSM2 1044-1190</t>
  </si>
  <si>
    <t>55</t>
  </si>
  <si>
    <t>56</t>
  </si>
  <si>
    <t>57</t>
  </si>
  <si>
    <t>58</t>
  </si>
  <si>
    <t>59 - 60</t>
  </si>
  <si>
    <t>£65,105 - £67,389</t>
  </si>
  <si>
    <t>£66,407 - £68,737</t>
  </si>
  <si>
    <r>
      <t xml:space="preserve">current AD1 </t>
    </r>
    <r>
      <rPr>
        <sz val="11"/>
        <rFont val="Arial"/>
        <family val="2"/>
      </rPr>
      <t xml:space="preserve">1131-1352 </t>
    </r>
  </si>
  <si>
    <t>NBAD1 1191-1320</t>
  </si>
  <si>
    <t>61 - 62</t>
  </si>
  <si>
    <t>£69,674 - £71,957</t>
  </si>
  <si>
    <t>£71,067 - £73,396</t>
  </si>
  <si>
    <t>65 - 66</t>
  </si>
  <si>
    <t>£76,526 - £78,811</t>
  </si>
  <si>
    <t>£78,057 - £80,387</t>
  </si>
  <si>
    <r>
      <t xml:space="preserve">current AD2 </t>
    </r>
    <r>
      <rPr>
        <sz val="11"/>
        <rFont val="Arial"/>
        <family val="2"/>
      </rPr>
      <t xml:space="preserve">1353-1834 </t>
    </r>
  </si>
  <si>
    <t xml:space="preserve">NBAD2 1321-1600 </t>
  </si>
  <si>
    <t>67 - 68</t>
  </si>
  <si>
    <t>£81,095 - £83,380</t>
  </si>
  <si>
    <t>£82,717 - £85,048</t>
  </si>
  <si>
    <t xml:space="preserve">NBAD3 1601-1760 </t>
  </si>
  <si>
    <t>current DIR1  1761-2015</t>
  </si>
  <si>
    <t xml:space="preserve">NBDIR1 1761-2015 </t>
  </si>
  <si>
    <t>74</t>
  </si>
  <si>
    <t>75</t>
  </si>
  <si>
    <t>76</t>
  </si>
  <si>
    <t>current DIR2 2016-2350</t>
  </si>
  <si>
    <t xml:space="preserve">DIR2,3 2016-2700 </t>
  </si>
  <si>
    <t>77</t>
  </si>
  <si>
    <t>78 - 79</t>
  </si>
  <si>
    <t>£119,608 - £123,548</t>
  </si>
  <si>
    <t>£122,000 - £126,019</t>
  </si>
  <si>
    <t>current DIR3  2351-2700</t>
  </si>
  <si>
    <t>80</t>
  </si>
  <si>
    <t>81 - 82</t>
  </si>
  <si>
    <t>£130,648 - £134,199</t>
  </si>
  <si>
    <t>£133,261 - £136,883</t>
  </si>
  <si>
    <t>45% tax</t>
  </si>
  <si>
    <t>Current CE 2701-4000</t>
  </si>
  <si>
    <t>CEX - no change</t>
  </si>
  <si>
    <t>85</t>
  </si>
  <si>
    <t>86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</si>
</sst>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8" formatCode="&quot;£&quot;#,##0.00;[Red]\-&quot;£&quot;#,##0.00"/>
    <numFmt numFmtId="43" formatCode="_-* #,##0.00_-;\-* #,##0.00_-;_-* &quot;-&quot;??_-;_-@_-"/>
    <numFmt numFmtId="164" formatCode="&quot;£&quot;#,##0"/>
    <numFmt numFmtId="165" formatCode="&quot;£&quot;#,##0.00"/>
    <numFmt numFmtId="166" formatCode="_-* #,##0_-;\-* #,##0_-;_-* &quot;-&quot;??_-;_-@_-"/>
  </numFmts>
  <fonts count="35">
    <font>
      <sz val="10"/>
      <name val="Arial"/>
    </font>
    <font>
      <sz val="12"/>
      <color theme="1"/>
      <name val="Arial"/>
      <family val="2"/>
    </font>
    <font>
      <sz val="10"/>
      <name val="Arial"/>
      <family val="2"/>
    </font>
    <font>
      <b/>
      <sz val="10"/>
      <name val="Arial"/>
      <family val="2"/>
    </font>
    <font>
      <b/>
      <u/>
      <sz val="10"/>
      <name val="Arial"/>
      <family val="2"/>
    </font>
    <font>
      <b/>
      <sz val="10"/>
      <name val="Frutiger 45 Light"/>
    </font>
    <font>
      <b/>
      <u/>
      <sz val="10"/>
      <name val="Frutiger 45 Light"/>
    </font>
    <font>
      <b/>
      <sz val="10"/>
      <name val="Frutiger 45 Light"/>
      <family val="2"/>
    </font>
    <font>
      <sz val="10"/>
      <name val="Frutiger 45 Light"/>
    </font>
    <font>
      <sz val="10"/>
      <name val="Frutiger 45 Light"/>
      <family val="2"/>
    </font>
    <font>
      <i/>
      <sz val="10"/>
      <name val="Arial"/>
      <family val="2"/>
    </font>
    <font>
      <b/>
      <i/>
      <u/>
      <sz val="10"/>
      <name val="Arial"/>
      <family val="2"/>
    </font>
    <font>
      <b/>
      <sz val="12"/>
      <name val="Frutiger 45 Light"/>
    </font>
    <font>
      <b/>
      <sz val="11"/>
      <name val="Arial"/>
      <family val="2"/>
    </font>
    <font>
      <sz val="11"/>
      <name val="Arial"/>
      <family val="2"/>
    </font>
    <font>
      <b/>
      <u/>
      <sz val="11"/>
      <name val="Arial"/>
      <family val="2"/>
    </font>
    <font>
      <vertAlign val="superscript"/>
      <sz val="10"/>
      <name val="Arial"/>
      <family val="2"/>
    </font>
    <font>
      <sz val="10"/>
      <color rgb="FF000000"/>
      <name val="Symbol"/>
      <family val="1"/>
      <charset val="2"/>
    </font>
    <font>
      <sz val="7"/>
      <color rgb="FF000000"/>
      <name val="Times New Roman"/>
      <family val="1"/>
    </font>
    <font>
      <sz val="9.5"/>
      <color rgb="FF000000"/>
      <name val="Verdana"/>
      <family val="2"/>
    </font>
    <font>
      <b/>
      <sz val="10"/>
      <color rgb="FFC00000"/>
      <name val="Arial"/>
      <family val="2"/>
    </font>
    <font>
      <sz val="10"/>
      <color rgb="FFC00000"/>
      <name val="Arial"/>
      <family val="2"/>
    </font>
    <font>
      <sz val="11"/>
      <color theme="1"/>
      <name val="Arial"/>
      <family val="2"/>
    </font>
    <font>
      <b/>
      <sz val="11"/>
      <color theme="1"/>
      <name val="Arial"/>
      <family val="2"/>
    </font>
    <font>
      <b/>
      <sz val="12"/>
      <color theme="1"/>
      <name val="Arial"/>
      <family val="2"/>
    </font>
    <font>
      <b/>
      <sz val="10"/>
      <color theme="1"/>
      <name val="Arial"/>
      <family val="2"/>
    </font>
    <font>
      <sz val="8"/>
      <color theme="1"/>
      <name val="Arial"/>
      <family val="2"/>
    </font>
    <font>
      <sz val="12"/>
      <color rgb="FF000000"/>
      <name val="Arial"/>
      <family val="2"/>
    </font>
    <font>
      <sz val="18"/>
      <color theme="0"/>
      <name val="Arial"/>
      <family val="2"/>
    </font>
    <font>
      <sz val="12"/>
      <name val="Arial"/>
      <family val="2"/>
    </font>
    <font>
      <b/>
      <sz val="18"/>
      <color theme="0"/>
      <name val="Arial"/>
      <family val="2"/>
    </font>
    <font>
      <b/>
      <sz val="12"/>
      <name val="Arial"/>
      <family val="2"/>
    </font>
    <font>
      <sz val="11"/>
      <color rgb="FFFF0000"/>
      <name val="Arial"/>
      <family val="2"/>
    </font>
    <font>
      <b/>
      <sz val="9"/>
      <color indexed="81"/>
      <name val="Tahoma"/>
      <family val="2"/>
    </font>
    <font>
      <sz val="9"/>
      <color indexed="81"/>
      <name val="Tahoma"/>
      <family val="2"/>
    </font>
  </fonts>
  <fills count="26">
    <fill>
      <patternFill patternType="none"/>
    </fill>
    <fill>
      <patternFill patternType="gray125"/>
    </fill>
    <fill>
      <patternFill patternType="solid">
        <fgColor indexed="13"/>
        <bgColor indexed="64"/>
      </patternFill>
    </fill>
    <fill>
      <patternFill patternType="solid">
        <fgColor indexed="15"/>
        <bgColor indexed="64"/>
      </patternFill>
    </fill>
    <fill>
      <patternFill patternType="solid">
        <fgColor rgb="FFFFC000"/>
        <bgColor indexed="64"/>
      </patternFill>
    </fill>
    <fill>
      <patternFill patternType="solid">
        <fgColor rgb="FFFFFF00"/>
        <bgColor indexed="64"/>
      </patternFill>
    </fill>
    <fill>
      <patternFill patternType="solid">
        <fgColor rgb="FF00B0F0"/>
        <bgColor indexed="64"/>
      </patternFill>
    </fill>
    <fill>
      <patternFill patternType="solid">
        <fgColor theme="7" tint="0.39997558519241921"/>
        <bgColor indexed="64"/>
      </patternFill>
    </fill>
    <fill>
      <patternFill patternType="solid">
        <fgColor rgb="FFCCECFF"/>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CC99FF"/>
        <bgColor indexed="64"/>
      </patternFill>
    </fill>
    <fill>
      <patternFill patternType="solid">
        <fgColor rgb="FF9999FF"/>
        <bgColor indexed="64"/>
      </patternFill>
    </fill>
    <fill>
      <patternFill patternType="solid">
        <fgColor rgb="FF00FF9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rgb="FFFF9999"/>
        <bgColor indexed="64"/>
      </patternFill>
    </fill>
    <fill>
      <patternFill patternType="solid">
        <fgColor theme="2" tint="-9.9978637043366805E-2"/>
        <bgColor indexed="64"/>
      </patternFill>
    </fill>
    <fill>
      <patternFill patternType="solid">
        <fgColor theme="5" tint="-0.249977111117893"/>
        <bgColor indexed="64"/>
      </patternFill>
    </fill>
    <fill>
      <patternFill patternType="solid">
        <fgColor theme="9" tint="0.39997558519241921"/>
        <bgColor indexed="64"/>
      </patternFill>
    </fill>
    <fill>
      <patternFill patternType="solid">
        <fgColor theme="0"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7">
    <xf numFmtId="0" fontId="0" fillId="0" borderId="0"/>
    <xf numFmtId="43" fontId="2" fillId="0" borderId="0" applyFont="0" applyFill="0" applyBorder="0" applyAlignment="0" applyProtection="0"/>
    <xf numFmtId="0" fontId="8" fillId="0" borderId="0"/>
    <xf numFmtId="0" fontId="8" fillId="0" borderId="0"/>
    <xf numFmtId="0" fontId="2" fillId="0" borderId="0"/>
    <xf numFmtId="0" fontId="1" fillId="0" borderId="0"/>
    <xf numFmtId="9" fontId="1" fillId="0" borderId="0" applyFont="0" applyFill="0" applyBorder="0" applyAlignment="0" applyProtection="0"/>
  </cellStyleXfs>
  <cellXfs count="393">
    <xf numFmtId="0" fontId="0" fillId="0" borderId="0" xfId="0"/>
    <xf numFmtId="0" fontId="0" fillId="0" borderId="0" xfId="0" applyBorder="1"/>
    <xf numFmtId="0" fontId="3" fillId="0" borderId="0" xfId="0" applyFont="1"/>
    <xf numFmtId="0" fontId="3" fillId="0" borderId="0" xfId="0" applyFont="1" applyAlignment="1">
      <alignment horizontal="center"/>
    </xf>
    <xf numFmtId="0" fontId="4" fillId="0" borderId="0" xfId="2" applyFont="1" applyBorder="1"/>
    <xf numFmtId="0" fontId="3" fillId="0" borderId="0" xfId="2" applyFont="1" applyAlignment="1">
      <alignment horizontal="center"/>
    </xf>
    <xf numFmtId="0" fontId="4" fillId="0" borderId="0" xfId="2" applyFont="1" applyBorder="1" applyAlignment="1">
      <alignment horizontal="center"/>
    </xf>
    <xf numFmtId="0" fontId="3" fillId="0" borderId="5" xfId="2" applyFont="1" applyBorder="1" applyAlignment="1">
      <alignment horizontal="center"/>
    </xf>
    <xf numFmtId="0" fontId="10" fillId="0" borderId="0" xfId="2" applyFont="1"/>
    <xf numFmtId="0" fontId="4" fillId="0" borderId="0" xfId="2" applyFont="1"/>
    <xf numFmtId="0" fontId="11" fillId="0" borderId="0" xfId="2" applyFont="1"/>
    <xf numFmtId="0" fontId="3" fillId="0" borderId="0" xfId="2" applyFont="1" applyBorder="1" applyAlignment="1">
      <alignment horizontal="center"/>
    </xf>
    <xf numFmtId="0" fontId="3" fillId="0" borderId="0" xfId="2" applyFont="1"/>
    <xf numFmtId="0" fontId="3" fillId="0" borderId="0" xfId="2" applyFont="1" applyBorder="1"/>
    <xf numFmtId="0" fontId="0" fillId="0" borderId="0" xfId="0" applyAlignment="1">
      <alignment vertical="center"/>
    </xf>
    <xf numFmtId="164" fontId="2" fillId="0" borderId="0" xfId="2" applyNumberFormat="1" applyFont="1"/>
    <xf numFmtId="0" fontId="2" fillId="0" borderId="0" xfId="0" applyFont="1"/>
    <xf numFmtId="0" fontId="0" fillId="0" borderId="0" xfId="0" applyFill="1" applyAlignment="1">
      <alignment vertical="center"/>
    </xf>
    <xf numFmtId="0" fontId="2" fillId="0" borderId="0" xfId="0" applyFont="1" applyAlignment="1">
      <alignment horizontal="center"/>
    </xf>
    <xf numFmtId="0" fontId="2" fillId="0" borderId="0" xfId="2" applyFont="1"/>
    <xf numFmtId="0" fontId="2" fillId="0" borderId="0" xfId="2" applyFont="1" applyAlignment="1">
      <alignment horizontal="left"/>
    </xf>
    <xf numFmtId="3" fontId="2" fillId="0" borderId="0" xfId="2" applyNumberFormat="1" applyFont="1" applyAlignment="1">
      <alignment horizontal="center"/>
    </xf>
    <xf numFmtId="0" fontId="2" fillId="0" borderId="0" xfId="2" applyFont="1" applyAlignment="1">
      <alignment horizontal="center"/>
    </xf>
    <xf numFmtId="0" fontId="2" fillId="0" borderId="0" xfId="2" applyFont="1" applyBorder="1"/>
    <xf numFmtId="0" fontId="3" fillId="0" borderId="0" xfId="0" applyFont="1" applyAlignment="1">
      <alignment vertical="center" wrapText="1"/>
    </xf>
    <xf numFmtId="0" fontId="12" fillId="0" borderId="0" xfId="0" applyFont="1" applyAlignment="1">
      <alignment vertical="center"/>
    </xf>
    <xf numFmtId="0" fontId="5" fillId="0" borderId="0" xfId="0" applyFont="1" applyAlignment="1">
      <alignment vertical="center"/>
    </xf>
    <xf numFmtId="0" fontId="7" fillId="0" borderId="0" xfId="0" applyFont="1" applyAlignment="1">
      <alignment horizontal="left" vertical="center" wrapText="1"/>
    </xf>
    <xf numFmtId="0" fontId="5" fillId="0" borderId="0" xfId="0" applyFont="1" applyAlignment="1">
      <alignment horizontal="right" vertical="center"/>
    </xf>
    <xf numFmtId="0" fontId="8" fillId="0" borderId="0" xfId="3" applyFill="1" applyAlignment="1">
      <alignment vertical="center"/>
    </xf>
    <xf numFmtId="166" fontId="8" fillId="0" borderId="0" xfId="1" applyNumberFormat="1" applyFont="1" applyFill="1" applyAlignment="1">
      <alignment vertical="center"/>
    </xf>
    <xf numFmtId="164" fontId="0" fillId="0" borderId="0" xfId="1" applyNumberFormat="1" applyFont="1" applyFill="1" applyAlignment="1">
      <alignment vertical="center"/>
    </xf>
    <xf numFmtId="166" fontId="8" fillId="0" borderId="0" xfId="1" applyNumberFormat="1" applyFont="1" applyAlignment="1">
      <alignment vertical="center" wrapText="1"/>
    </xf>
    <xf numFmtId="166" fontId="8" fillId="0" borderId="0" xfId="1" applyNumberFormat="1" applyFont="1" applyAlignment="1">
      <alignment vertical="center"/>
    </xf>
    <xf numFmtId="0" fontId="7" fillId="0" borderId="0" xfId="0" applyFont="1" applyAlignment="1">
      <alignment vertical="center"/>
    </xf>
    <xf numFmtId="166" fontId="0" fillId="0" borderId="0" xfId="1" applyNumberFormat="1" applyFont="1" applyAlignment="1">
      <alignment vertical="center"/>
    </xf>
    <xf numFmtId="164" fontId="0" fillId="0" borderId="0" xfId="0" applyNumberFormat="1" applyFill="1" applyAlignment="1">
      <alignment vertical="center"/>
    </xf>
    <xf numFmtId="164" fontId="0" fillId="0" borderId="0" xfId="0" applyNumberFormat="1" applyAlignment="1">
      <alignment vertical="center"/>
    </xf>
    <xf numFmtId="0" fontId="13" fillId="0" borderId="0" xfId="0" applyFont="1" applyAlignment="1">
      <alignment horizontal="left"/>
    </xf>
    <xf numFmtId="0" fontId="14" fillId="0" borderId="0" xfId="0" applyFont="1"/>
    <xf numFmtId="0" fontId="13" fillId="0" borderId="0" xfId="0" applyFont="1"/>
    <xf numFmtId="14" fontId="14" fillId="0" borderId="0" xfId="0" applyNumberFormat="1" applyFont="1" applyAlignment="1">
      <alignment vertical="top" wrapText="1"/>
    </xf>
    <xf numFmtId="0" fontId="13" fillId="0" borderId="0" xfId="0" applyFont="1" applyAlignment="1">
      <alignment horizontal="center"/>
    </xf>
    <xf numFmtId="0" fontId="14" fillId="0" borderId="0" xfId="0" applyFont="1" applyAlignment="1">
      <alignment horizontal="center"/>
    </xf>
    <xf numFmtId="165" fontId="14" fillId="0" borderId="0" xfId="0" applyNumberFormat="1" applyFont="1"/>
    <xf numFmtId="1" fontId="14" fillId="0" borderId="0" xfId="0" applyNumberFormat="1" applyFont="1"/>
    <xf numFmtId="165" fontId="14" fillId="0" borderId="0" xfId="0" applyNumberFormat="1" applyFont="1" applyAlignment="1">
      <alignment horizontal="center"/>
    </xf>
    <xf numFmtId="0" fontId="14" fillId="0" borderId="0" xfId="0" applyFont="1" applyAlignment="1">
      <alignment vertical="top" wrapText="1"/>
    </xf>
    <xf numFmtId="0" fontId="13" fillId="0" borderId="0" xfId="0" applyFont="1" applyAlignment="1">
      <alignment vertical="top" wrapText="1"/>
    </xf>
    <xf numFmtId="165" fontId="14" fillId="0" borderId="0" xfId="0" applyNumberFormat="1" applyFont="1" applyAlignment="1">
      <alignment horizontal="center" vertical="top" wrapText="1"/>
    </xf>
    <xf numFmtId="14" fontId="14" fillId="0" borderId="0" xfId="0" applyNumberFormat="1" applyFont="1"/>
    <xf numFmtId="0" fontId="13" fillId="0" borderId="0" xfId="0" applyFont="1" applyAlignment="1">
      <alignment vertical="top"/>
    </xf>
    <xf numFmtId="14" fontId="14" fillId="0" borderId="0" xfId="0" applyNumberFormat="1" applyFont="1" applyAlignment="1">
      <alignment horizontal="center" vertical="top" wrapText="1"/>
    </xf>
    <xf numFmtId="0" fontId="14" fillId="0" borderId="0" xfId="0" applyFont="1" applyAlignment="1">
      <alignment horizontal="center" vertical="top" wrapText="1"/>
    </xf>
    <xf numFmtId="0" fontId="14" fillId="0" borderId="0" xfId="0" applyFont="1" applyAlignment="1">
      <alignment vertical="top"/>
    </xf>
    <xf numFmtId="0" fontId="14" fillId="0" borderId="0" xfId="0" applyFont="1" applyAlignment="1">
      <alignment horizontal="left" vertical="top" wrapText="1"/>
    </xf>
    <xf numFmtId="0" fontId="14" fillId="0" borderId="0" xfId="0" applyFont="1" applyAlignment="1">
      <alignment horizontal="left"/>
    </xf>
    <xf numFmtId="14" fontId="14" fillId="0" borderId="0" xfId="0" applyNumberFormat="1" applyFont="1" applyAlignment="1">
      <alignment horizontal="left" indent="4"/>
    </xf>
    <xf numFmtId="164" fontId="14" fillId="0" borderId="0" xfId="0" applyNumberFormat="1" applyFont="1"/>
    <xf numFmtId="0" fontId="15" fillId="0" borderId="0" xfId="0" applyFont="1" applyAlignment="1">
      <alignment horizontal="left" indent="7"/>
    </xf>
    <xf numFmtId="0" fontId="14" fillId="0" borderId="0" xfId="0" applyFont="1" applyAlignment="1">
      <alignment horizontal="left" indent="7"/>
    </xf>
    <xf numFmtId="0" fontId="14" fillId="0" borderId="0" xfId="0" applyFont="1" applyAlignment="1">
      <alignment horizontal="right" vertical="top" wrapText="1"/>
    </xf>
    <xf numFmtId="164" fontId="14" fillId="0" borderId="0" xfId="0" applyNumberFormat="1" applyFont="1" applyAlignment="1">
      <alignment horizontal="center" wrapText="1"/>
    </xf>
    <xf numFmtId="0" fontId="13" fillId="0" borderId="0" xfId="0" applyFont="1" applyAlignment="1">
      <alignment horizontal="right" vertical="top" wrapText="1"/>
    </xf>
    <xf numFmtId="0" fontId="14" fillId="0" borderId="0" xfId="0" applyFont="1" applyAlignment="1">
      <alignment horizontal="center" wrapText="1"/>
    </xf>
    <xf numFmtId="0" fontId="14" fillId="0" borderId="0" xfId="0" applyFont="1" applyAlignment="1">
      <alignment vertical="center"/>
    </xf>
    <xf numFmtId="0" fontId="3" fillId="0" borderId="9" xfId="0" applyFont="1" applyBorder="1" applyAlignment="1">
      <alignment horizontal="center" vertical="center" wrapText="1"/>
    </xf>
    <xf numFmtId="164" fontId="2" fillId="8" borderId="9" xfId="0" applyNumberFormat="1" applyFont="1" applyFill="1" applyBorder="1" applyAlignment="1">
      <alignment horizontal="center" vertical="center" wrapText="1"/>
    </xf>
    <xf numFmtId="0" fontId="2" fillId="0" borderId="1" xfId="0" applyFont="1" applyBorder="1"/>
    <xf numFmtId="0" fontId="2" fillId="0" borderId="1" xfId="0" applyFont="1" applyBorder="1" applyAlignment="1">
      <alignment wrapText="1"/>
    </xf>
    <xf numFmtId="0" fontId="17" fillId="0" borderId="3" xfId="0" applyFont="1" applyBorder="1" applyAlignment="1">
      <alignment vertical="top" indent="4"/>
    </xf>
    <xf numFmtId="0" fontId="0" fillId="0" borderId="4" xfId="0" applyBorder="1"/>
    <xf numFmtId="2" fontId="0" fillId="0" borderId="1" xfId="0" applyNumberFormat="1" applyBorder="1"/>
    <xf numFmtId="164" fontId="0" fillId="0" borderId="0" xfId="0" applyNumberFormat="1" applyAlignment="1">
      <alignment horizontal="center"/>
    </xf>
    <xf numFmtId="0" fontId="0" fillId="0" borderId="0" xfId="0" applyAlignment="1">
      <alignment horizontal="center"/>
    </xf>
    <xf numFmtId="0" fontId="3" fillId="0" borderId="0" xfId="0" applyFont="1" applyAlignment="1">
      <alignment horizontal="left"/>
    </xf>
    <xf numFmtId="0" fontId="3" fillId="0" borderId="0" xfId="4" applyFont="1"/>
    <xf numFmtId="0" fontId="2" fillId="0" borderId="0" xfId="4" applyFont="1"/>
    <xf numFmtId="0" fontId="3" fillId="0" borderId="0" xfId="4" applyFont="1" applyAlignment="1">
      <alignment horizontal="center"/>
    </xf>
    <xf numFmtId="0" fontId="2" fillId="0" borderId="0" xfId="4" applyFont="1" applyAlignment="1">
      <alignment horizontal="center"/>
    </xf>
    <xf numFmtId="6" fontId="2" fillId="0" borderId="0" xfId="4" applyNumberFormat="1" applyFont="1" applyAlignment="1">
      <alignment horizontal="center"/>
    </xf>
    <xf numFmtId="0" fontId="2" fillId="0" borderId="0" xfId="4" applyFont="1" applyFill="1" applyAlignment="1">
      <alignment horizontal="center"/>
    </xf>
    <xf numFmtId="0" fontId="2" fillId="0" borderId="0" xfId="4" applyFont="1" applyFill="1"/>
    <xf numFmtId="6" fontId="2" fillId="0" borderId="0" xfId="4" applyNumberFormat="1" applyFont="1" applyFill="1" applyAlignment="1">
      <alignment horizontal="center"/>
    </xf>
    <xf numFmtId="0" fontId="2" fillId="0" borderId="5" xfId="4" applyFont="1" applyBorder="1" applyAlignment="1">
      <alignment horizontal="center"/>
    </xf>
    <xf numFmtId="6" fontId="2" fillId="0" borderId="0" xfId="4" applyNumberFormat="1" applyFont="1"/>
    <xf numFmtId="0" fontId="2" fillId="0" borderId="0" xfId="4" applyFont="1" applyFill="1" applyBorder="1" applyAlignment="1">
      <alignment horizontal="center" vertical="center" textRotation="90" wrapText="1"/>
    </xf>
    <xf numFmtId="0" fontId="2" fillId="0" borderId="0" xfId="4" applyFont="1" applyFill="1" applyBorder="1"/>
    <xf numFmtId="164" fontId="2" fillId="0" borderId="0" xfId="4" applyNumberFormat="1" applyFont="1"/>
    <xf numFmtId="3" fontId="2" fillId="0" borderId="0" xfId="4" applyNumberFormat="1" applyFont="1"/>
    <xf numFmtId="0" fontId="2" fillId="0" borderId="0" xfId="4" applyFont="1" applyBorder="1"/>
    <xf numFmtId="0" fontId="2" fillId="0" borderId="0" xfId="4"/>
    <xf numFmtId="0" fontId="5" fillId="0" borderId="0" xfId="4" applyFont="1" applyAlignment="1">
      <alignment horizontal="left"/>
    </xf>
    <xf numFmtId="0" fontId="6" fillId="0" borderId="0" xfId="4" applyFont="1" applyAlignment="1">
      <alignment horizontal="left"/>
    </xf>
    <xf numFmtId="0" fontId="8" fillId="0" borderId="0" xfId="4" applyFont="1" applyAlignment="1">
      <alignment horizontal="center"/>
    </xf>
    <xf numFmtId="164" fontId="2" fillId="0" borderId="0" xfId="4" applyNumberFormat="1"/>
    <xf numFmtId="0" fontId="8" fillId="0" borderId="0" xfId="4" applyFont="1" applyFill="1" applyAlignment="1">
      <alignment horizontal="center"/>
    </xf>
    <xf numFmtId="164" fontId="2" fillId="0" borderId="0" xfId="4" applyNumberFormat="1" applyFill="1"/>
    <xf numFmtId="0" fontId="2" fillId="0" borderId="0" xfId="4" applyFill="1"/>
    <xf numFmtId="0" fontId="8" fillId="0" borderId="5" xfId="4" applyFont="1" applyBorder="1" applyAlignment="1">
      <alignment horizontal="center"/>
    </xf>
    <xf numFmtId="0" fontId="9" fillId="0" borderId="0" xfId="4" applyFont="1" applyAlignment="1">
      <alignment horizontal="center"/>
    </xf>
    <xf numFmtId="0" fontId="8" fillId="0" borderId="0" xfId="4" applyFont="1" applyBorder="1"/>
    <xf numFmtId="0" fontId="2" fillId="0" borderId="0" xfId="4" applyBorder="1"/>
    <xf numFmtId="164" fontId="3" fillId="0" borderId="0" xfId="4" applyNumberFormat="1" applyFont="1" applyAlignment="1"/>
    <xf numFmtId="164" fontId="5" fillId="0" borderId="0" xfId="4" applyNumberFormat="1" applyFont="1" applyAlignment="1">
      <alignment horizontal="left"/>
    </xf>
    <xf numFmtId="164" fontId="6" fillId="0" borderId="0" xfId="4" applyNumberFormat="1" applyFont="1" applyAlignment="1">
      <alignment horizontal="left"/>
    </xf>
    <xf numFmtId="164" fontId="2" fillId="0" borderId="0" xfId="4" applyNumberFormat="1" applyBorder="1"/>
    <xf numFmtId="0" fontId="3" fillId="5" borderId="0" xfId="4" applyFont="1" applyFill="1"/>
    <xf numFmtId="3" fontId="2" fillId="0" borderId="0" xfId="4" applyNumberFormat="1" applyAlignment="1"/>
    <xf numFmtId="3" fontId="2" fillId="0" borderId="0" xfId="4" applyNumberFormat="1"/>
    <xf numFmtId="3" fontId="2" fillId="0" borderId="0" xfId="4" applyNumberFormat="1" applyBorder="1"/>
    <xf numFmtId="6" fontId="2" fillId="0" borderId="0" xfId="2" applyNumberFormat="1" applyFont="1" applyFill="1"/>
    <xf numFmtId="164" fontId="3" fillId="0" borderId="0" xfId="4" applyNumberFormat="1" applyFont="1" applyFill="1"/>
    <xf numFmtId="3" fontId="2" fillId="0" borderId="0" xfId="4" applyNumberFormat="1" applyFill="1"/>
    <xf numFmtId="3" fontId="20" fillId="0" borderId="0" xfId="4" applyNumberFormat="1" applyFont="1" applyFill="1" applyAlignment="1">
      <alignment horizontal="center"/>
    </xf>
    <xf numFmtId="0" fontId="20" fillId="0" borderId="0" xfId="4" applyFont="1"/>
    <xf numFmtId="0" fontId="20" fillId="0" borderId="0" xfId="4" applyFont="1" applyFill="1"/>
    <xf numFmtId="0" fontId="21" fillId="0" borderId="0" xfId="4" applyFont="1" applyFill="1"/>
    <xf numFmtId="6" fontId="21" fillId="0" borderId="0" xfId="2" applyNumberFormat="1" applyFont="1" applyFill="1"/>
    <xf numFmtId="0" fontId="21" fillId="0" borderId="0" xfId="2" applyFont="1" applyFill="1"/>
    <xf numFmtId="6" fontId="21" fillId="0" borderId="0" xfId="4" applyNumberFormat="1" applyFont="1" applyFill="1"/>
    <xf numFmtId="3" fontId="20" fillId="0" borderId="0" xfId="4" applyNumberFormat="1" applyFont="1" applyAlignment="1">
      <alignment horizontal="center"/>
    </xf>
    <xf numFmtId="3" fontId="21" fillId="0" borderId="0" xfId="4" applyNumberFormat="1" applyFont="1" applyFill="1"/>
    <xf numFmtId="0" fontId="14" fillId="0" borderId="0" xfId="0" applyFont="1" applyAlignment="1">
      <alignment horizontal="left" vertical="top" wrapText="1"/>
    </xf>
    <xf numFmtId="0" fontId="14" fillId="0" borderId="0" xfId="0" applyFont="1" applyAlignment="1">
      <alignment vertical="top" wrapText="1"/>
    </xf>
    <xf numFmtId="165" fontId="0" fillId="0" borderId="0" xfId="0" applyNumberFormat="1" applyFill="1" applyAlignment="1">
      <alignment vertical="center"/>
    </xf>
    <xf numFmtId="165" fontId="0" fillId="0" borderId="0" xfId="0" applyNumberFormat="1"/>
    <xf numFmtId="0" fontId="14" fillId="0" borderId="0" xfId="0" applyFont="1" applyAlignment="1">
      <alignment horizontal="right"/>
    </xf>
    <xf numFmtId="0" fontId="14" fillId="0" borderId="0" xfId="0" applyFont="1" applyFill="1" applyAlignment="1">
      <alignment vertical="top" wrapText="1"/>
    </xf>
    <xf numFmtId="0" fontId="14" fillId="0" borderId="0" xfId="0" applyFont="1" applyFill="1" applyAlignment="1">
      <alignment horizontal="right" vertical="top" wrapText="1"/>
    </xf>
    <xf numFmtId="0" fontId="0" fillId="0" borderId="0" xfId="0" applyFill="1"/>
    <xf numFmtId="0" fontId="13" fillId="0" borderId="0" xfId="0" applyFont="1" applyFill="1" applyAlignment="1">
      <alignment horizontal="right"/>
    </xf>
    <xf numFmtId="165" fontId="14" fillId="0" borderId="0" xfId="0" applyNumberFormat="1" applyFont="1" applyFill="1"/>
    <xf numFmtId="165" fontId="0" fillId="0" borderId="0" xfId="0" applyNumberFormat="1" applyFill="1"/>
    <xf numFmtId="14" fontId="13" fillId="0" borderId="0" xfId="0" applyNumberFormat="1" applyFont="1" applyFill="1" applyAlignment="1">
      <alignment horizontal="right"/>
    </xf>
    <xf numFmtId="164" fontId="14" fillId="0" borderId="0" xfId="0" applyNumberFormat="1" applyFont="1" applyFill="1"/>
    <xf numFmtId="0" fontId="14" fillId="0" borderId="0" xfId="0" applyFont="1" applyFill="1"/>
    <xf numFmtId="0" fontId="14" fillId="0" borderId="0" xfId="0" applyFont="1" applyFill="1" applyAlignment="1">
      <alignment horizontal="left"/>
    </xf>
    <xf numFmtId="0" fontId="2" fillId="0" borderId="0" xfId="0" applyFont="1" applyFill="1"/>
    <xf numFmtId="0" fontId="14" fillId="0" borderId="0" xfId="0" applyFont="1" applyFill="1" applyAlignment="1">
      <alignment horizontal="center" vertical="top" wrapText="1"/>
    </xf>
    <xf numFmtId="164" fontId="14" fillId="0" borderId="0" xfId="0" applyNumberFormat="1" applyFont="1" applyFill="1" applyAlignment="1">
      <alignment horizontal="center" wrapText="1"/>
    </xf>
    <xf numFmtId="0" fontId="14" fillId="0" borderId="0" xfId="0" applyFont="1" applyFill="1" applyAlignment="1">
      <alignment horizontal="center" wrapText="1"/>
    </xf>
    <xf numFmtId="0" fontId="2" fillId="0" borderId="0" xfId="0" applyFont="1" applyFill="1" applyAlignment="1">
      <alignment vertical="center"/>
    </xf>
    <xf numFmtId="164" fontId="3" fillId="0" borderId="0" xfId="0" applyNumberFormat="1" applyFont="1" applyFill="1" applyAlignment="1">
      <alignment vertical="center"/>
    </xf>
    <xf numFmtId="164" fontId="8" fillId="0" borderId="0" xfId="0" applyNumberFormat="1" applyFont="1" applyFill="1" applyAlignment="1">
      <alignment vertical="center"/>
    </xf>
    <xf numFmtId="164" fontId="2" fillId="0" borderId="0" xfId="0" applyNumberFormat="1" applyFont="1" applyFill="1" applyAlignment="1">
      <alignment horizontal="right" vertical="center"/>
    </xf>
    <xf numFmtId="164" fontId="8" fillId="0" borderId="0" xfId="0" applyNumberFormat="1" applyFont="1" applyFill="1" applyAlignment="1">
      <alignment vertical="center" wrapText="1"/>
    </xf>
    <xf numFmtId="0" fontId="7" fillId="0" borderId="0" xfId="0" applyFont="1" applyFill="1" applyAlignment="1">
      <alignment vertical="center"/>
    </xf>
    <xf numFmtId="0" fontId="7" fillId="0" borderId="0" xfId="0" applyFont="1" applyFill="1" applyAlignment="1">
      <alignment horizontal="right" vertical="center"/>
    </xf>
    <xf numFmtId="166" fontId="0" fillId="0" borderId="0" xfId="1" applyNumberFormat="1" applyFont="1" applyFill="1" applyAlignment="1">
      <alignment vertical="center"/>
    </xf>
    <xf numFmtId="164" fontId="2" fillId="0" borderId="0" xfId="0" applyNumberFormat="1" applyFont="1" applyFill="1" applyAlignment="1">
      <alignment vertical="center" wrapText="1"/>
    </xf>
    <xf numFmtId="164" fontId="9" fillId="0" borderId="0" xfId="1" applyNumberFormat="1" applyFont="1" applyFill="1" applyAlignment="1">
      <alignment vertical="center"/>
    </xf>
    <xf numFmtId="164" fontId="8" fillId="0" borderId="0" xfId="1" applyNumberFormat="1" applyFont="1" applyFill="1" applyAlignment="1">
      <alignment vertical="center"/>
    </xf>
    <xf numFmtId="164" fontId="3" fillId="0" borderId="0" xfId="0" applyNumberFormat="1" applyFont="1" applyFill="1" applyAlignment="1">
      <alignment vertical="center" wrapText="1"/>
    </xf>
    <xf numFmtId="0" fontId="3" fillId="0" borderId="0" xfId="0" applyFont="1" applyFill="1" applyAlignment="1">
      <alignment vertical="center"/>
    </xf>
    <xf numFmtId="164" fontId="2" fillId="0" borderId="0" xfId="4" applyNumberFormat="1" applyFont="1" applyFill="1"/>
    <xf numFmtId="164" fontId="2" fillId="0" borderId="0" xfId="4" applyNumberFormat="1" applyFont="1" applyBorder="1"/>
    <xf numFmtId="0" fontId="3" fillId="0" borderId="0" xfId="4" applyFont="1" applyFill="1"/>
    <xf numFmtId="6" fontId="2" fillId="0" borderId="0" xfId="4" applyNumberFormat="1" applyFont="1" applyFill="1"/>
    <xf numFmtId="0" fontId="2" fillId="0" borderId="0" xfId="2" applyFont="1" applyFill="1"/>
    <xf numFmtId="3" fontId="22" fillId="0" borderId="0" xfId="0" applyNumberFormat="1" applyFont="1" applyAlignment="1">
      <alignment horizontal="center"/>
    </xf>
    <xf numFmtId="0" fontId="3" fillId="0" borderId="0" xfId="0" applyFont="1" applyFill="1" applyAlignment="1">
      <alignment horizontal="center"/>
    </xf>
    <xf numFmtId="164" fontId="0" fillId="0" borderId="0" xfId="0" applyNumberFormat="1" applyFill="1" applyAlignment="1">
      <alignment horizontal="center"/>
    </xf>
    <xf numFmtId="0" fontId="22" fillId="0" borderId="0" xfId="0" applyFont="1" applyFill="1" applyAlignment="1">
      <alignment horizontal="center"/>
    </xf>
    <xf numFmtId="3" fontId="22" fillId="0" borderId="0" xfId="0" applyNumberFormat="1" applyFont="1" applyFill="1" applyAlignment="1">
      <alignment horizontal="center"/>
    </xf>
    <xf numFmtId="0" fontId="3" fillId="0" borderId="0" xfId="0" applyFont="1" applyFill="1"/>
    <xf numFmtId="0" fontId="0" fillId="0" borderId="0" xfId="0" applyFill="1" applyAlignment="1">
      <alignment horizontal="center"/>
    </xf>
    <xf numFmtId="0" fontId="3" fillId="0" borderId="0" xfId="0" applyFont="1" applyFill="1" applyAlignment="1">
      <alignment horizontal="left"/>
    </xf>
    <xf numFmtId="0" fontId="2" fillId="0" borderId="0" xfId="0" applyFont="1" applyFill="1" applyAlignment="1">
      <alignment horizontal="center"/>
    </xf>
    <xf numFmtId="0" fontId="23" fillId="0" borderId="1" xfId="0" applyFont="1" applyFill="1" applyBorder="1" applyAlignment="1">
      <alignment horizontal="center"/>
    </xf>
    <xf numFmtId="1" fontId="23" fillId="0" borderId="12" xfId="0" applyNumberFormat="1" applyFont="1" applyFill="1" applyBorder="1" applyAlignment="1">
      <alignment horizontal="center" wrapText="1"/>
    </xf>
    <xf numFmtId="0" fontId="23" fillId="0" borderId="0" xfId="0" applyFont="1" applyFill="1" applyBorder="1" applyAlignment="1">
      <alignment horizontal="center"/>
    </xf>
    <xf numFmtId="10" fontId="22" fillId="0" borderId="0" xfId="0" applyNumberFormat="1" applyFont="1" applyFill="1" applyAlignment="1">
      <alignment horizontal="center"/>
    </xf>
    <xf numFmtId="164" fontId="2" fillId="0" borderId="0" xfId="0" applyNumberFormat="1" applyFont="1" applyFill="1" applyAlignment="1">
      <alignment horizontal="center"/>
    </xf>
    <xf numFmtId="14" fontId="14" fillId="0" borderId="0" xfId="0" applyNumberFormat="1" applyFont="1" applyFill="1"/>
    <xf numFmtId="49" fontId="1" fillId="10" borderId="1" xfId="5" applyNumberFormat="1" applyFill="1" applyBorder="1" applyAlignment="1">
      <alignment horizontal="center" vertical="center" wrapText="1"/>
    </xf>
    <xf numFmtId="0" fontId="1" fillId="10" borderId="1" xfId="5" applyFill="1" applyBorder="1" applyAlignment="1">
      <alignment horizontal="center" vertical="center" wrapText="1"/>
    </xf>
    <xf numFmtId="10" fontId="25" fillId="0" borderId="12" xfId="5" applyNumberFormat="1" applyFont="1" applyFill="1" applyBorder="1" applyAlignment="1">
      <alignment horizontal="center" vertical="center" wrapText="1"/>
    </xf>
    <xf numFmtId="0" fontId="14" fillId="0" borderId="1" xfId="5" applyFont="1" applyFill="1" applyBorder="1" applyAlignment="1">
      <alignment horizontal="center" vertical="center" wrapText="1"/>
    </xf>
    <xf numFmtId="0" fontId="14" fillId="0" borderId="12" xfId="5" applyFont="1" applyFill="1" applyBorder="1" applyAlignment="1">
      <alignment horizontal="center" vertical="center" wrapText="1"/>
    </xf>
    <xf numFmtId="0" fontId="26" fillId="0" borderId="0" xfId="5" applyFont="1" applyFill="1" applyAlignment="1">
      <alignment horizontal="center" vertical="center" wrapText="1"/>
    </xf>
    <xf numFmtId="0" fontId="24" fillId="0" borderId="0" xfId="5" applyFont="1" applyFill="1" applyAlignment="1">
      <alignment horizontal="center" vertical="center" wrapText="1"/>
    </xf>
    <xf numFmtId="0" fontId="1" fillId="0" borderId="0" xfId="5"/>
    <xf numFmtId="49" fontId="1" fillId="10" borderId="1" xfId="5" applyNumberFormat="1" applyFill="1" applyBorder="1" applyAlignment="1">
      <alignment vertical="center" wrapText="1"/>
    </xf>
    <xf numFmtId="1" fontId="27" fillId="0" borderId="1" xfId="5" applyNumberFormat="1" applyFont="1" applyFill="1" applyBorder="1" applyAlignment="1">
      <alignment horizontal="center" vertical="center" wrapText="1"/>
    </xf>
    <xf numFmtId="6" fontId="27" fillId="11" borderId="1" xfId="5" applyNumberFormat="1" applyFont="1" applyFill="1" applyBorder="1" applyAlignment="1">
      <alignment horizontal="center" vertical="center" wrapText="1"/>
    </xf>
    <xf numFmtId="8" fontId="27" fillId="11" borderId="1" xfId="5" applyNumberFormat="1" applyFont="1" applyFill="1" applyBorder="1" applyAlignment="1">
      <alignment horizontal="center" vertical="center" wrapText="1"/>
    </xf>
    <xf numFmtId="10" fontId="27" fillId="12" borderId="1" xfId="6" applyNumberFormat="1" applyFont="1" applyFill="1" applyBorder="1" applyAlignment="1">
      <alignment vertical="center" wrapText="1"/>
    </xf>
    <xf numFmtId="10" fontId="27" fillId="12" borderId="1" xfId="5" applyNumberFormat="1" applyFont="1" applyFill="1" applyBorder="1" applyAlignment="1">
      <alignment vertical="center" wrapText="1"/>
    </xf>
    <xf numFmtId="10" fontId="27" fillId="0" borderId="1" xfId="5" applyNumberFormat="1" applyFont="1" applyFill="1" applyBorder="1" applyAlignment="1">
      <alignment vertical="center" wrapText="1"/>
    </xf>
    <xf numFmtId="0" fontId="14" fillId="4" borderId="14" xfId="5" applyFont="1" applyFill="1" applyBorder="1" applyAlignment="1">
      <alignment horizontal="center" vertical="center" wrapText="1"/>
    </xf>
    <xf numFmtId="0" fontId="14" fillId="4" borderId="9" xfId="5" applyFont="1" applyFill="1" applyBorder="1" applyAlignment="1">
      <alignment horizontal="center" vertical="center" wrapText="1"/>
    </xf>
    <xf numFmtId="0" fontId="1" fillId="0" borderId="0" xfId="5" applyFont="1" applyAlignment="1">
      <alignment horizontal="center" vertical="center"/>
    </xf>
    <xf numFmtId="0" fontId="26" fillId="0" borderId="0" xfId="5" applyFont="1" applyFill="1" applyAlignment="1">
      <alignment vertical="top" wrapText="1"/>
    </xf>
    <xf numFmtId="49" fontId="1" fillId="10" borderId="1" xfId="5" applyNumberFormat="1" applyFill="1" applyBorder="1" applyAlignment="1">
      <alignment wrapText="1"/>
    </xf>
    <xf numFmtId="0" fontId="22" fillId="0" borderId="1" xfId="5" applyFont="1" applyFill="1" applyBorder="1" applyAlignment="1">
      <alignment horizontal="center" vertical="center" wrapText="1"/>
    </xf>
    <xf numFmtId="0" fontId="22" fillId="0" borderId="12" xfId="5" applyFont="1" applyFill="1" applyBorder="1" applyAlignment="1">
      <alignment horizontal="center" vertical="center" wrapText="1"/>
    </xf>
    <xf numFmtId="0" fontId="14" fillId="4" borderId="4" xfId="5" applyFont="1" applyFill="1" applyBorder="1" applyAlignment="1">
      <alignment horizontal="center" vertical="center" wrapText="1"/>
    </xf>
    <xf numFmtId="0" fontId="22" fillId="0" borderId="0" xfId="5" applyFont="1" applyBorder="1" applyAlignment="1">
      <alignment horizontal="center" vertical="center" wrapText="1"/>
    </xf>
    <xf numFmtId="0" fontId="1" fillId="0" borderId="7" xfId="5" applyFont="1" applyBorder="1" applyAlignment="1">
      <alignment horizontal="center" vertical="center" wrapText="1"/>
    </xf>
    <xf numFmtId="164" fontId="1" fillId="10" borderId="1" xfId="5" applyNumberFormat="1" applyFill="1" applyBorder="1" applyAlignment="1">
      <alignment horizontal="center" vertical="center" wrapText="1"/>
    </xf>
    <xf numFmtId="165" fontId="1" fillId="10" borderId="1" xfId="5" applyNumberFormat="1" applyFill="1" applyBorder="1" applyAlignment="1">
      <alignment horizontal="center" vertical="center" wrapText="1"/>
    </xf>
    <xf numFmtId="164" fontId="14" fillId="0" borderId="1" xfId="5" applyNumberFormat="1" applyFont="1" applyFill="1" applyBorder="1" applyAlignment="1">
      <alignment horizontal="center" vertical="center" wrapText="1"/>
    </xf>
    <xf numFmtId="165" fontId="14" fillId="0" borderId="12" xfId="5" applyNumberFormat="1" applyFont="1" applyFill="1" applyBorder="1" applyAlignment="1">
      <alignment horizontal="center" vertical="center" wrapText="1"/>
    </xf>
    <xf numFmtId="0" fontId="1" fillId="0" borderId="0" xfId="5" applyFont="1" applyAlignment="1">
      <alignment horizontal="center" vertical="center" wrapText="1"/>
    </xf>
    <xf numFmtId="49" fontId="1" fillId="0" borderId="0" xfId="5" applyNumberFormat="1" applyFill="1" applyBorder="1" applyAlignment="1">
      <alignment wrapText="1"/>
    </xf>
    <xf numFmtId="0" fontId="1" fillId="0" borderId="0" xfId="5" applyFill="1" applyBorder="1" applyAlignment="1">
      <alignment vertical="center" wrapText="1"/>
    </xf>
    <xf numFmtId="164" fontId="14" fillId="0" borderId="0" xfId="5" applyNumberFormat="1" applyFont="1" applyFill="1" applyBorder="1" applyAlignment="1">
      <alignment horizontal="center" vertical="center" wrapText="1"/>
    </xf>
    <xf numFmtId="165" fontId="14" fillId="0" borderId="0" xfId="5" applyNumberFormat="1" applyFont="1" applyFill="1" applyBorder="1" applyAlignment="1">
      <alignment horizontal="center" vertical="center" wrapText="1"/>
    </xf>
    <xf numFmtId="6" fontId="27" fillId="0" borderId="1" xfId="5" applyNumberFormat="1" applyFont="1" applyFill="1" applyBorder="1" applyAlignment="1">
      <alignment horizontal="center" vertical="center" wrapText="1"/>
    </xf>
    <xf numFmtId="8" fontId="27" fillId="0" borderId="1" xfId="5" applyNumberFormat="1" applyFont="1" applyFill="1" applyBorder="1" applyAlignment="1">
      <alignment horizontal="center" vertical="center" wrapText="1"/>
    </xf>
    <xf numFmtId="10" fontId="27" fillId="15" borderId="1" xfId="6" applyNumberFormat="1" applyFont="1" applyFill="1" applyBorder="1" applyAlignment="1">
      <alignment vertical="center" wrapText="1"/>
    </xf>
    <xf numFmtId="10" fontId="27" fillId="15" borderId="1" xfId="5" applyNumberFormat="1" applyFont="1" applyFill="1" applyBorder="1" applyAlignment="1">
      <alignment vertical="center" wrapText="1"/>
    </xf>
    <xf numFmtId="1" fontId="1" fillId="0" borderId="1" xfId="5" applyNumberFormat="1" applyFont="1" applyFill="1" applyBorder="1" applyAlignment="1">
      <alignment horizontal="center" vertical="center"/>
    </xf>
    <xf numFmtId="0" fontId="22" fillId="0" borderId="0" xfId="5" applyFont="1" applyFill="1" applyBorder="1" applyAlignment="1">
      <alignment horizontal="center" vertical="center" wrapText="1"/>
    </xf>
    <xf numFmtId="0" fontId="1" fillId="0" borderId="0" xfId="5" applyFont="1" applyFill="1" applyBorder="1" applyAlignment="1">
      <alignment horizontal="center" vertical="center" wrapText="1"/>
    </xf>
    <xf numFmtId="0" fontId="22" fillId="0" borderId="0" xfId="5" applyFont="1" applyAlignment="1">
      <alignment horizontal="center" vertical="center" wrapText="1"/>
    </xf>
    <xf numFmtId="164" fontId="14" fillId="11" borderId="1" xfId="5" applyNumberFormat="1" applyFont="1" applyFill="1" applyBorder="1" applyAlignment="1">
      <alignment horizontal="center" vertical="center" wrapText="1"/>
    </xf>
    <xf numFmtId="0" fontId="28" fillId="0" borderId="0" xfId="5" applyFont="1" applyFill="1" applyBorder="1" applyAlignment="1">
      <alignment horizontal="center" vertical="top" wrapText="1"/>
    </xf>
    <xf numFmtId="0" fontId="30" fillId="0" borderId="0" xfId="5" applyFont="1" applyFill="1" applyBorder="1" applyAlignment="1">
      <alignment vertical="top" wrapText="1"/>
    </xf>
    <xf numFmtId="0" fontId="1" fillId="0" borderId="0" xfId="5" applyFill="1"/>
    <xf numFmtId="0" fontId="1" fillId="0" borderId="0" xfId="5" applyFill="1" applyBorder="1"/>
    <xf numFmtId="0" fontId="26" fillId="0" borderId="0" xfId="5" applyFont="1" applyFill="1" applyBorder="1" applyAlignment="1">
      <alignment vertical="top" wrapText="1"/>
    </xf>
    <xf numFmtId="0" fontId="1" fillId="0" borderId="1" xfId="5" applyFont="1" applyFill="1" applyBorder="1" applyAlignment="1">
      <alignment horizontal="center" vertical="center"/>
    </xf>
    <xf numFmtId="0" fontId="1" fillId="17" borderId="12" xfId="5" applyFont="1" applyFill="1" applyBorder="1" applyAlignment="1">
      <alignment horizontal="center" vertical="center" textRotation="90"/>
    </xf>
    <xf numFmtId="10" fontId="1" fillId="17" borderId="12" xfId="5" applyNumberFormat="1" applyFont="1" applyFill="1" applyBorder="1" applyAlignment="1">
      <alignment horizontal="center" vertical="center" textRotation="90"/>
    </xf>
    <xf numFmtId="0" fontId="13" fillId="0" borderId="11" xfId="5" applyFont="1" applyFill="1" applyBorder="1" applyAlignment="1">
      <alignment horizontal="center" vertical="center" wrapText="1"/>
    </xf>
    <xf numFmtId="0" fontId="22" fillId="0" borderId="0" xfId="5" applyFont="1" applyFill="1" applyAlignment="1">
      <alignment horizontal="center" vertical="center" wrapText="1"/>
    </xf>
    <xf numFmtId="0" fontId="1" fillId="0" borderId="0" xfId="5" applyFill="1" applyBorder="1" applyAlignment="1">
      <alignment horizontal="center" vertical="top" wrapText="1"/>
    </xf>
    <xf numFmtId="165" fontId="1" fillId="0" borderId="0" xfId="5" applyNumberFormat="1" applyFill="1" applyBorder="1" applyAlignment="1">
      <alignment horizontal="center" vertical="center" wrapText="1"/>
    </xf>
    <xf numFmtId="0" fontId="32" fillId="0" borderId="0" xfId="5" applyFont="1" applyFill="1" applyBorder="1" applyAlignment="1">
      <alignment horizontal="center" vertical="center" wrapText="1"/>
    </xf>
    <xf numFmtId="0" fontId="1" fillId="6" borderId="12" xfId="5" applyFont="1" applyFill="1" applyBorder="1" applyAlignment="1">
      <alignment horizontal="center" vertical="center" textRotation="90"/>
    </xf>
    <xf numFmtId="10" fontId="1" fillId="6" borderId="12" xfId="5" applyNumberFormat="1" applyFont="1" applyFill="1" applyBorder="1" applyAlignment="1">
      <alignment horizontal="center" vertical="center" textRotation="90"/>
    </xf>
    <xf numFmtId="10" fontId="27" fillId="6" borderId="1" xfId="5" applyNumberFormat="1" applyFont="1" applyFill="1" applyBorder="1" applyAlignment="1">
      <alignment vertical="center" wrapText="1"/>
    </xf>
    <xf numFmtId="0" fontId="32" fillId="0" borderId="0" xfId="5" applyFont="1" applyFill="1" applyAlignment="1">
      <alignment horizontal="center" vertical="center" wrapText="1"/>
    </xf>
    <xf numFmtId="1" fontId="1" fillId="0" borderId="0" xfId="5" applyNumberFormat="1" applyFont="1" applyAlignment="1">
      <alignment horizontal="center" vertical="center" wrapText="1"/>
    </xf>
    <xf numFmtId="0" fontId="13" fillId="0" borderId="0" xfId="5" applyFont="1" applyFill="1" applyBorder="1" applyAlignment="1">
      <alignment horizontal="center" vertical="top" wrapText="1"/>
    </xf>
    <xf numFmtId="0" fontId="22" fillId="0" borderId="0" xfId="5" applyFont="1" applyFill="1" applyBorder="1" applyAlignment="1">
      <alignment horizontal="center" vertical="top" wrapText="1"/>
    </xf>
    <xf numFmtId="0" fontId="13" fillId="0" borderId="0" xfId="5" applyFont="1" applyFill="1" applyBorder="1" applyAlignment="1">
      <alignment vertical="top" wrapText="1"/>
    </xf>
    <xf numFmtId="0" fontId="13" fillId="0" borderId="0" xfId="5" applyFont="1" applyFill="1" applyBorder="1" applyAlignment="1">
      <alignment horizontal="center" vertical="center" wrapText="1"/>
    </xf>
    <xf numFmtId="0" fontId="1" fillId="20" borderId="12" xfId="5" applyFont="1" applyFill="1" applyBorder="1" applyAlignment="1">
      <alignment horizontal="center" vertical="center" textRotation="90"/>
    </xf>
    <xf numFmtId="10" fontId="1" fillId="20" borderId="12" xfId="5" applyNumberFormat="1" applyFont="1" applyFill="1" applyBorder="1" applyAlignment="1">
      <alignment horizontal="center" vertical="center" textRotation="90"/>
    </xf>
    <xf numFmtId="10" fontId="27" fillId="20" borderId="1" xfId="5" applyNumberFormat="1" applyFont="1" applyFill="1" applyBorder="1" applyAlignment="1">
      <alignment vertical="center" wrapText="1"/>
    </xf>
    <xf numFmtId="0" fontId="1" fillId="10" borderId="1" xfId="5" applyFill="1" applyBorder="1" applyAlignment="1">
      <alignment horizontal="center" vertical="center"/>
    </xf>
    <xf numFmtId="0" fontId="1" fillId="0" borderId="0" xfId="5" applyFill="1" applyBorder="1" applyAlignment="1">
      <alignment horizontal="center" vertical="center" wrapText="1"/>
    </xf>
    <xf numFmtId="0" fontId="1" fillId="21" borderId="12" xfId="5" applyFont="1" applyFill="1" applyBorder="1" applyAlignment="1">
      <alignment horizontal="center" vertical="center" textRotation="90"/>
    </xf>
    <xf numFmtId="10" fontId="1" fillId="21" borderId="12" xfId="5" applyNumberFormat="1" applyFont="1" applyFill="1" applyBorder="1" applyAlignment="1">
      <alignment horizontal="center" vertical="center" textRotation="90"/>
    </xf>
    <xf numFmtId="10" fontId="27" fillId="21" borderId="1" xfId="5" applyNumberFormat="1" applyFont="1" applyFill="1" applyBorder="1" applyAlignment="1">
      <alignment vertical="center" wrapText="1"/>
    </xf>
    <xf numFmtId="6" fontId="1" fillId="10" borderId="1" xfId="5" applyNumberFormat="1" applyFill="1" applyBorder="1" applyAlignment="1">
      <alignment horizontal="center" vertical="center" wrapText="1"/>
    </xf>
    <xf numFmtId="6" fontId="22" fillId="0" borderId="1" xfId="5" applyNumberFormat="1" applyFont="1" applyFill="1" applyBorder="1" applyAlignment="1">
      <alignment horizontal="center" vertical="center" wrapText="1"/>
    </xf>
    <xf numFmtId="6" fontId="14" fillId="0" borderId="1" xfId="5" applyNumberFormat="1" applyFont="1" applyFill="1" applyBorder="1" applyAlignment="1">
      <alignment horizontal="center" vertical="center" wrapText="1"/>
    </xf>
    <xf numFmtId="0" fontId="22" fillId="0" borderId="11" xfId="5" applyFont="1" applyFill="1" applyBorder="1" applyAlignment="1">
      <alignment horizontal="center" vertical="center" wrapText="1"/>
    </xf>
    <xf numFmtId="0" fontId="22" fillId="0" borderId="4" xfId="5" applyFont="1" applyFill="1" applyBorder="1" applyAlignment="1">
      <alignment horizontal="center" vertical="center" wrapText="1"/>
    </xf>
    <xf numFmtId="8" fontId="1" fillId="0" borderId="0" xfId="5" applyNumberFormat="1" applyFill="1" applyBorder="1" applyAlignment="1">
      <alignment horizontal="center" vertical="center" wrapText="1"/>
    </xf>
    <xf numFmtId="0" fontId="1" fillId="0" borderId="0" xfId="5" applyFill="1" applyBorder="1" applyAlignment="1">
      <alignment horizontal="center" vertical="center"/>
    </xf>
    <xf numFmtId="0" fontId="13" fillId="0" borderId="0" xfId="5" applyFont="1" applyFill="1" applyBorder="1" applyAlignment="1">
      <alignment vertical="center" wrapText="1"/>
    </xf>
    <xf numFmtId="0" fontId="13" fillId="0" borderId="3" xfId="5" applyFont="1" applyFill="1" applyBorder="1" applyAlignment="1">
      <alignment vertical="center" wrapText="1"/>
    </xf>
    <xf numFmtId="0" fontId="1" fillId="0" borderId="11" xfId="5" applyFont="1" applyBorder="1" applyAlignment="1">
      <alignment horizontal="center" vertical="center"/>
    </xf>
    <xf numFmtId="0" fontId="1" fillId="0" borderId="6" xfId="5" applyFont="1" applyBorder="1" applyAlignment="1">
      <alignment horizontal="center" vertical="center"/>
    </xf>
    <xf numFmtId="164" fontId="1" fillId="0" borderId="1" xfId="5" applyNumberFormat="1" applyFill="1" applyBorder="1" applyAlignment="1">
      <alignment horizontal="center" vertical="center" wrapText="1"/>
    </xf>
    <xf numFmtId="0" fontId="1" fillId="7" borderId="12" xfId="5" applyFont="1" applyFill="1" applyBorder="1" applyAlignment="1">
      <alignment horizontal="center" vertical="center" textRotation="90"/>
    </xf>
    <xf numFmtId="10" fontId="1" fillId="7" borderId="12" xfId="5" applyNumberFormat="1" applyFont="1" applyFill="1" applyBorder="1" applyAlignment="1">
      <alignment horizontal="center" vertical="center" textRotation="90"/>
    </xf>
    <xf numFmtId="10" fontId="27" fillId="7" borderId="1" xfId="5" applyNumberFormat="1" applyFont="1" applyFill="1" applyBorder="1" applyAlignment="1">
      <alignment vertical="center" wrapText="1"/>
    </xf>
    <xf numFmtId="0" fontId="13" fillId="0" borderId="4" xfId="5" applyFont="1" applyFill="1" applyBorder="1" applyAlignment="1">
      <alignment vertical="center" wrapText="1"/>
    </xf>
    <xf numFmtId="10" fontId="27" fillId="5" borderId="1" xfId="5" applyNumberFormat="1" applyFont="1" applyFill="1" applyBorder="1" applyAlignment="1">
      <alignment vertical="center" wrapText="1"/>
    </xf>
    <xf numFmtId="0" fontId="1" fillId="0" borderId="13" xfId="5" applyFont="1" applyFill="1" applyBorder="1" applyAlignment="1">
      <alignment horizontal="center" vertical="center" wrapText="1"/>
    </xf>
    <xf numFmtId="0" fontId="1" fillId="0" borderId="5" xfId="5" applyFont="1" applyFill="1" applyBorder="1" applyAlignment="1">
      <alignment horizontal="center" vertical="center" wrapText="1"/>
    </xf>
    <xf numFmtId="164" fontId="1" fillId="22" borderId="1" xfId="5" applyNumberFormat="1" applyFill="1" applyBorder="1" applyAlignment="1">
      <alignment horizontal="center" vertical="center" wrapText="1"/>
    </xf>
    <xf numFmtId="0" fontId="1" fillId="23" borderId="12" xfId="5" applyFont="1" applyFill="1" applyBorder="1" applyAlignment="1">
      <alignment horizontal="center" vertical="center" textRotation="90"/>
    </xf>
    <xf numFmtId="10" fontId="1" fillId="23" borderId="12" xfId="5" applyNumberFormat="1" applyFont="1" applyFill="1" applyBorder="1" applyAlignment="1">
      <alignment horizontal="center" vertical="center" textRotation="90"/>
    </xf>
    <xf numFmtId="10" fontId="27" fillId="23" borderId="1" xfId="5" applyNumberFormat="1" applyFont="1" applyFill="1" applyBorder="1" applyAlignment="1">
      <alignment vertical="center" wrapText="1"/>
    </xf>
    <xf numFmtId="0" fontId="14" fillId="0" borderId="0" xfId="5" applyFont="1" applyFill="1" applyBorder="1" applyAlignment="1">
      <alignment vertical="center" wrapText="1"/>
    </xf>
    <xf numFmtId="0" fontId="1" fillId="0" borderId="0" xfId="5" applyFont="1" applyFill="1" applyAlignment="1">
      <alignment horizontal="center" vertical="center" wrapText="1"/>
    </xf>
    <xf numFmtId="6" fontId="1" fillId="22" borderId="1" xfId="5" applyNumberFormat="1" applyFill="1" applyBorder="1" applyAlignment="1">
      <alignment horizontal="center" vertical="center" wrapText="1"/>
    </xf>
    <xf numFmtId="6" fontId="1" fillId="0" borderId="1" xfId="5" applyNumberFormat="1" applyFill="1" applyBorder="1" applyAlignment="1">
      <alignment horizontal="center" vertical="center" wrapText="1"/>
    </xf>
    <xf numFmtId="0" fontId="1" fillId="22" borderId="1" xfId="5" applyFill="1" applyBorder="1" applyAlignment="1">
      <alignment horizontal="center" vertical="center" wrapText="1"/>
    </xf>
    <xf numFmtId="0" fontId="1" fillId="0" borderId="1" xfId="5" applyFill="1" applyBorder="1" applyAlignment="1">
      <alignment horizontal="center" vertical="center" wrapText="1"/>
    </xf>
    <xf numFmtId="10" fontId="27" fillId="17" borderId="1" xfId="5" applyNumberFormat="1" applyFont="1" applyFill="1" applyBorder="1" applyAlignment="1">
      <alignment vertical="center" wrapText="1"/>
    </xf>
    <xf numFmtId="10" fontId="1" fillId="0" borderId="0" xfId="5" applyNumberFormat="1" applyFont="1" applyFill="1"/>
    <xf numFmtId="1" fontId="1" fillId="0" borderId="0" xfId="5" applyNumberFormat="1" applyFont="1" applyFill="1" applyAlignment="1">
      <alignment horizontal="center" vertical="center"/>
    </xf>
    <xf numFmtId="0" fontId="1" fillId="0" borderId="0" xfId="5" applyFont="1" applyAlignment="1">
      <alignment horizontal="center"/>
    </xf>
    <xf numFmtId="0" fontId="1" fillId="0" borderId="0" xfId="5" applyFont="1"/>
    <xf numFmtId="10" fontId="1" fillId="0" borderId="0" xfId="5" applyNumberFormat="1" applyFont="1"/>
    <xf numFmtId="0" fontId="1" fillId="24" borderId="1" xfId="5" applyFont="1" applyFill="1" applyBorder="1" applyAlignment="1">
      <alignment horizontal="center" vertical="center" wrapText="1"/>
    </xf>
    <xf numFmtId="6" fontId="27" fillId="25" borderId="1" xfId="5" applyNumberFormat="1" applyFont="1" applyFill="1" applyBorder="1" applyAlignment="1">
      <alignment horizontal="center" vertical="center" wrapText="1"/>
    </xf>
    <xf numFmtId="1" fontId="24" fillId="0" borderId="1" xfId="5" applyNumberFormat="1" applyFont="1" applyFill="1" applyBorder="1" applyAlignment="1">
      <alignment horizontal="center" vertical="center" wrapText="1"/>
    </xf>
    <xf numFmtId="17" fontId="24" fillId="11" borderId="1" xfId="5" applyNumberFormat="1" applyFont="1" applyFill="1" applyBorder="1" applyAlignment="1">
      <alignment horizontal="center" vertical="center" wrapText="1"/>
    </xf>
    <xf numFmtId="0" fontId="24" fillId="11" borderId="1" xfId="5" applyFont="1" applyFill="1" applyBorder="1" applyAlignment="1">
      <alignment horizontal="center" vertical="center" wrapText="1"/>
    </xf>
    <xf numFmtId="0" fontId="24" fillId="12" borderId="1" xfId="5" applyFont="1" applyFill="1" applyBorder="1" applyAlignment="1">
      <alignment horizontal="center" vertical="center" wrapText="1"/>
    </xf>
    <xf numFmtId="10" fontId="24" fillId="12" borderId="1" xfId="5" applyNumberFormat="1" applyFont="1" applyFill="1" applyBorder="1" applyAlignment="1">
      <alignment horizontal="center" vertical="center" wrapText="1"/>
    </xf>
    <xf numFmtId="10" fontId="24" fillId="0" borderId="12" xfId="5" applyNumberFormat="1" applyFont="1" applyFill="1" applyBorder="1" applyAlignment="1">
      <alignment horizontal="center" vertical="center" wrapText="1"/>
    </xf>
    <xf numFmtId="0" fontId="14" fillId="4" borderId="12" xfId="5" applyFont="1" applyFill="1" applyBorder="1" applyAlignment="1">
      <alignment horizontal="center" vertical="center" wrapText="1"/>
    </xf>
    <xf numFmtId="0" fontId="14" fillId="4" borderId="14" xfId="5" applyFont="1" applyFill="1" applyBorder="1" applyAlignment="1">
      <alignment horizontal="center" vertical="center" wrapText="1"/>
    </xf>
    <xf numFmtId="0" fontId="24" fillId="24" borderId="3" xfId="5" applyFont="1" applyFill="1" applyBorder="1" applyAlignment="1">
      <alignment horizontal="center" vertical="center" wrapText="1"/>
    </xf>
    <xf numFmtId="0" fontId="24" fillId="24" borderId="0" xfId="5" applyFont="1" applyFill="1" applyAlignment="1">
      <alignment horizontal="center" vertical="center" wrapText="1"/>
    </xf>
    <xf numFmtId="10" fontId="27" fillId="13" borderId="9" xfId="5" applyNumberFormat="1" applyFont="1" applyFill="1" applyBorder="1" applyAlignment="1">
      <alignment horizontal="center" vertical="center" wrapText="1"/>
    </xf>
    <xf numFmtId="10" fontId="27" fillId="13" borderId="7" xfId="5" applyNumberFormat="1" applyFont="1" applyFill="1" applyBorder="1" applyAlignment="1">
      <alignment horizontal="center" vertical="center" wrapText="1"/>
    </xf>
    <xf numFmtId="10" fontId="27" fillId="13" borderId="2" xfId="5" applyNumberFormat="1" applyFont="1" applyFill="1" applyBorder="1" applyAlignment="1">
      <alignment horizontal="center" vertical="center" wrapText="1"/>
    </xf>
    <xf numFmtId="10" fontId="27" fillId="10" borderId="9" xfId="5" applyNumberFormat="1" applyFont="1" applyFill="1" applyBorder="1" applyAlignment="1">
      <alignment horizontal="center" vertical="center" textRotation="90" wrapText="1"/>
    </xf>
    <xf numFmtId="10" fontId="27" fillId="10" borderId="7" xfId="5" applyNumberFormat="1" applyFont="1" applyFill="1" applyBorder="1" applyAlignment="1">
      <alignment horizontal="center" vertical="center" textRotation="90" wrapText="1"/>
    </xf>
    <xf numFmtId="10" fontId="27" fillId="14" borderId="1" xfId="5" applyNumberFormat="1" applyFont="1" applyFill="1" applyBorder="1" applyAlignment="1">
      <alignment horizontal="center" vertical="center" wrapText="1"/>
    </xf>
    <xf numFmtId="0" fontId="1" fillId="24" borderId="9" xfId="5" applyFont="1" applyFill="1" applyBorder="1" applyAlignment="1">
      <alignment horizontal="center" vertical="center" wrapText="1"/>
    </xf>
    <xf numFmtId="0" fontId="1" fillId="24" borderId="7" xfId="5" applyFont="1" applyFill="1" applyBorder="1" applyAlignment="1">
      <alignment horizontal="center" vertical="center" wrapText="1"/>
    </xf>
    <xf numFmtId="0" fontId="1" fillId="24" borderId="2" xfId="5" applyFont="1" applyFill="1" applyBorder="1" applyAlignment="1">
      <alignment horizontal="center" vertical="center" wrapText="1"/>
    </xf>
    <xf numFmtId="0" fontId="14" fillId="4" borderId="7" xfId="5" applyFont="1" applyFill="1" applyBorder="1" applyAlignment="1">
      <alignment horizontal="center" vertical="center" wrapText="1"/>
    </xf>
    <xf numFmtId="0" fontId="14" fillId="4" borderId="11" xfId="5" applyFont="1" applyFill="1" applyBorder="1" applyAlignment="1">
      <alignment horizontal="center" vertical="center" wrapText="1"/>
    </xf>
    <xf numFmtId="0" fontId="14" fillId="4" borderId="4" xfId="5" applyFont="1" applyFill="1" applyBorder="1" applyAlignment="1">
      <alignment horizontal="center" vertical="center" wrapText="1"/>
    </xf>
    <xf numFmtId="0" fontId="14" fillId="4" borderId="6" xfId="5" applyFont="1" applyFill="1" applyBorder="1" applyAlignment="1">
      <alignment horizontal="center" vertical="center" wrapText="1"/>
    </xf>
    <xf numFmtId="0" fontId="14" fillId="4" borderId="2" xfId="5" applyFont="1" applyFill="1" applyBorder="1" applyAlignment="1">
      <alignment horizontal="center" vertical="center" wrapText="1"/>
    </xf>
    <xf numFmtId="10" fontId="27" fillId="16" borderId="9" xfId="5" applyNumberFormat="1" applyFont="1" applyFill="1" applyBorder="1" applyAlignment="1">
      <alignment horizontal="center" vertical="center" wrapText="1"/>
    </xf>
    <xf numFmtId="10" fontId="27" fillId="16" borderId="7" xfId="5" applyNumberFormat="1" applyFont="1" applyFill="1" applyBorder="1" applyAlignment="1">
      <alignment horizontal="center" vertical="center" wrapText="1"/>
    </xf>
    <xf numFmtId="10" fontId="27" fillId="16" borderId="2" xfId="5" applyNumberFormat="1" applyFont="1" applyFill="1" applyBorder="1" applyAlignment="1">
      <alignment horizontal="center" vertical="center" wrapText="1"/>
    </xf>
    <xf numFmtId="10" fontId="27" fillId="16" borderId="1" xfId="5" applyNumberFormat="1" applyFont="1" applyFill="1" applyBorder="1" applyAlignment="1">
      <alignment horizontal="center" vertical="center" wrapText="1"/>
    </xf>
    <xf numFmtId="0" fontId="14" fillId="4" borderId="9" xfId="5" applyFont="1" applyFill="1" applyBorder="1" applyAlignment="1">
      <alignment horizontal="center" vertical="center" wrapText="1"/>
    </xf>
    <xf numFmtId="0" fontId="1" fillId="24" borderId="1" xfId="5" applyFont="1" applyFill="1" applyBorder="1" applyAlignment="1">
      <alignment horizontal="center" vertical="center" wrapText="1"/>
    </xf>
    <xf numFmtId="0" fontId="1" fillId="24" borderId="14" xfId="5" applyFont="1" applyFill="1" applyBorder="1" applyAlignment="1">
      <alignment horizontal="center" vertical="center" wrapText="1"/>
    </xf>
    <xf numFmtId="0" fontId="29" fillId="24" borderId="9" xfId="5" applyFont="1" applyFill="1" applyBorder="1" applyAlignment="1">
      <alignment horizontal="center" vertical="center" wrapText="1"/>
    </xf>
    <xf numFmtId="0" fontId="29" fillId="24" borderId="7" xfId="5" applyFont="1" applyFill="1" applyBorder="1" applyAlignment="1">
      <alignment horizontal="center" vertical="center" wrapText="1"/>
    </xf>
    <xf numFmtId="0" fontId="29" fillId="24" borderId="8" xfId="5" applyFont="1" applyFill="1" applyBorder="1" applyAlignment="1">
      <alignment horizontal="center" vertical="center" wrapText="1"/>
    </xf>
    <xf numFmtId="0" fontId="1" fillId="0" borderId="5" xfId="5" applyFont="1" applyFill="1" applyBorder="1" applyAlignment="1">
      <alignment horizontal="center" vertical="center" wrapText="1"/>
    </xf>
    <xf numFmtId="0" fontId="1" fillId="0" borderId="13" xfId="5" applyFont="1" applyFill="1" applyBorder="1" applyAlignment="1">
      <alignment horizontal="center" vertical="center" wrapText="1"/>
    </xf>
    <xf numFmtId="0" fontId="13" fillId="19" borderId="11" xfId="5" applyFont="1" applyFill="1" applyBorder="1" applyAlignment="1">
      <alignment horizontal="center" vertical="top" wrapText="1"/>
    </xf>
    <xf numFmtId="0" fontId="13" fillId="19" borderId="4" xfId="5" applyFont="1" applyFill="1" applyBorder="1" applyAlignment="1">
      <alignment horizontal="center" vertical="top" wrapText="1"/>
    </xf>
    <xf numFmtId="0" fontId="13" fillId="19" borderId="6" xfId="5" applyFont="1" applyFill="1" applyBorder="1" applyAlignment="1">
      <alignment horizontal="center" vertical="top" wrapText="1"/>
    </xf>
    <xf numFmtId="0" fontId="1" fillId="18" borderId="1" xfId="5" applyFont="1" applyFill="1" applyBorder="1" applyAlignment="1">
      <alignment horizontal="center" vertical="center" wrapText="1"/>
    </xf>
    <xf numFmtId="0" fontId="13" fillId="19" borderId="1" xfId="5" applyFont="1" applyFill="1" applyBorder="1" applyAlignment="1">
      <alignment horizontal="center" vertical="top" wrapText="1"/>
    </xf>
    <xf numFmtId="10" fontId="27" fillId="12" borderId="9" xfId="5" applyNumberFormat="1" applyFont="1" applyFill="1" applyBorder="1" applyAlignment="1">
      <alignment horizontal="center" vertical="center" wrapText="1"/>
    </xf>
    <xf numFmtId="10" fontId="27" fillId="12" borderId="7" xfId="5" applyNumberFormat="1" applyFont="1" applyFill="1" applyBorder="1" applyAlignment="1">
      <alignment horizontal="center" vertical="center" wrapText="1"/>
    </xf>
    <xf numFmtId="10" fontId="27" fillId="12" borderId="2" xfId="5" applyNumberFormat="1" applyFont="1" applyFill="1" applyBorder="1" applyAlignment="1">
      <alignment horizontal="center" vertical="center" wrapText="1"/>
    </xf>
    <xf numFmtId="0" fontId="14" fillId="4" borderId="10" xfId="5" applyFont="1" applyFill="1" applyBorder="1" applyAlignment="1">
      <alignment horizontal="center" vertical="center" wrapText="1"/>
    </xf>
    <xf numFmtId="0" fontId="14" fillId="4" borderId="3" xfId="5" applyFont="1" applyFill="1" applyBorder="1" applyAlignment="1">
      <alignment horizontal="center" vertical="center" wrapText="1"/>
    </xf>
    <xf numFmtId="0" fontId="14" fillId="4" borderId="8" xfId="5" applyFont="1" applyFill="1" applyBorder="1" applyAlignment="1">
      <alignment horizontal="center" vertical="center" wrapText="1"/>
    </xf>
    <xf numFmtId="0" fontId="29" fillId="24" borderId="2" xfId="5" applyFont="1" applyFill="1" applyBorder="1" applyAlignment="1">
      <alignment horizontal="center" vertical="center" wrapText="1"/>
    </xf>
    <xf numFmtId="10" fontId="27" fillId="6" borderId="9" xfId="5" applyNumberFormat="1" applyFont="1" applyFill="1" applyBorder="1" applyAlignment="1">
      <alignment horizontal="center" vertical="center" wrapText="1"/>
    </xf>
    <xf numFmtId="10" fontId="27" fillId="6" borderId="7" xfId="5" applyNumberFormat="1" applyFont="1" applyFill="1" applyBorder="1" applyAlignment="1">
      <alignment horizontal="center" vertical="center" wrapText="1"/>
    </xf>
    <xf numFmtId="10" fontId="27" fillId="6" borderId="2" xfId="5" applyNumberFormat="1" applyFont="1" applyFill="1" applyBorder="1" applyAlignment="1">
      <alignment horizontal="center" vertical="center" wrapText="1"/>
    </xf>
    <xf numFmtId="0" fontId="1" fillId="18" borderId="11" xfId="5" applyFill="1" applyBorder="1" applyAlignment="1">
      <alignment horizontal="center" vertical="top" wrapText="1"/>
    </xf>
    <xf numFmtId="0" fontId="1" fillId="18" borderId="4" xfId="5" applyFill="1" applyBorder="1" applyAlignment="1">
      <alignment horizontal="center" vertical="top" wrapText="1"/>
    </xf>
    <xf numFmtId="0" fontId="1" fillId="18" borderId="6" xfId="5" applyFill="1" applyBorder="1" applyAlignment="1">
      <alignment horizontal="center" vertical="top" wrapText="1"/>
    </xf>
    <xf numFmtId="0" fontId="1" fillId="18" borderId="9" xfId="5" applyFont="1" applyFill="1" applyBorder="1" applyAlignment="1">
      <alignment horizontal="center" vertical="center" wrapText="1"/>
    </xf>
    <xf numFmtId="0" fontId="1" fillId="18" borderId="7" xfId="5" applyFont="1" applyFill="1" applyBorder="1" applyAlignment="1">
      <alignment horizontal="center" vertical="center" wrapText="1"/>
    </xf>
    <xf numFmtId="0" fontId="1" fillId="18" borderId="2" xfId="5" applyFont="1" applyFill="1" applyBorder="1" applyAlignment="1">
      <alignment horizontal="center" vertical="center" wrapText="1"/>
    </xf>
    <xf numFmtId="0" fontId="1" fillId="18" borderId="14" xfId="5" applyFont="1" applyFill="1" applyBorder="1" applyAlignment="1">
      <alignment horizontal="center" vertical="center" wrapText="1"/>
    </xf>
    <xf numFmtId="10" fontId="27" fillId="21" borderId="9" xfId="5" applyNumberFormat="1" applyFont="1" applyFill="1" applyBorder="1" applyAlignment="1">
      <alignment horizontal="center" vertical="center" wrapText="1"/>
    </xf>
    <xf numFmtId="10" fontId="27" fillId="21" borderId="7" xfId="5" applyNumberFormat="1" applyFont="1" applyFill="1" applyBorder="1" applyAlignment="1">
      <alignment horizontal="center" vertical="center" wrapText="1"/>
    </xf>
    <xf numFmtId="10" fontId="27" fillId="21" borderId="2" xfId="5" applyNumberFormat="1" applyFont="1" applyFill="1" applyBorder="1" applyAlignment="1">
      <alignment horizontal="center" vertical="center" wrapText="1"/>
    </xf>
    <xf numFmtId="10" fontId="27" fillId="21" borderId="1" xfId="5" applyNumberFormat="1" applyFont="1" applyFill="1" applyBorder="1" applyAlignment="1">
      <alignment horizontal="center" vertical="center" wrapText="1"/>
    </xf>
    <xf numFmtId="0" fontId="22" fillId="19" borderId="14" xfId="5" applyFont="1" applyFill="1" applyBorder="1" applyAlignment="1">
      <alignment horizontal="center" vertical="top" wrapText="1"/>
    </xf>
    <xf numFmtId="10" fontId="27" fillId="7" borderId="1" xfId="5" applyNumberFormat="1" applyFont="1" applyFill="1" applyBorder="1" applyAlignment="1">
      <alignment horizontal="center" vertical="center" wrapText="1"/>
    </xf>
    <xf numFmtId="10" fontId="27" fillId="7" borderId="9" xfId="5" applyNumberFormat="1" applyFont="1" applyFill="1" applyBorder="1" applyAlignment="1">
      <alignment horizontal="center" vertical="center" wrapText="1"/>
    </xf>
    <xf numFmtId="10" fontId="27" fillId="7" borderId="7" xfId="5" applyNumberFormat="1" applyFont="1" applyFill="1" applyBorder="1" applyAlignment="1">
      <alignment horizontal="center" vertical="center" wrapText="1"/>
    </xf>
    <xf numFmtId="10" fontId="27" fillId="7" borderId="2" xfId="5" applyNumberFormat="1" applyFont="1" applyFill="1" applyBorder="1" applyAlignment="1">
      <alignment horizontal="center" vertical="center" wrapText="1"/>
    </xf>
    <xf numFmtId="0" fontId="22" fillId="19" borderId="9" xfId="5" applyFont="1" applyFill="1" applyBorder="1" applyAlignment="1">
      <alignment horizontal="center" vertical="top" wrapText="1"/>
    </xf>
    <xf numFmtId="0" fontId="22" fillId="19" borderId="7" xfId="5" applyFont="1" applyFill="1" applyBorder="1" applyAlignment="1">
      <alignment horizontal="center" vertical="top" wrapText="1"/>
    </xf>
    <xf numFmtId="0" fontId="22" fillId="19" borderId="2" xfId="5" applyFont="1" applyFill="1" applyBorder="1" applyAlignment="1">
      <alignment horizontal="center" vertical="top" wrapText="1"/>
    </xf>
    <xf numFmtId="10" fontId="27" fillId="16" borderId="7" xfId="5" applyNumberFormat="1" applyFont="1" applyFill="1" applyBorder="1" applyAlignment="1">
      <alignment horizontal="center" vertical="center" textRotation="90" wrapText="1"/>
    </xf>
    <xf numFmtId="10" fontId="27" fillId="16" borderId="2" xfId="5" applyNumberFormat="1" applyFont="1" applyFill="1" applyBorder="1" applyAlignment="1">
      <alignment horizontal="center" vertical="center" textRotation="90" wrapText="1"/>
    </xf>
    <xf numFmtId="10" fontId="27" fillId="20" borderId="1" xfId="5" applyNumberFormat="1" applyFont="1" applyFill="1" applyBorder="1" applyAlignment="1">
      <alignment horizontal="center" vertical="center" wrapText="1"/>
    </xf>
    <xf numFmtId="10" fontId="27" fillId="20" borderId="9" xfId="5" applyNumberFormat="1" applyFont="1" applyFill="1" applyBorder="1" applyAlignment="1">
      <alignment horizontal="center" vertical="center" wrapText="1"/>
    </xf>
    <xf numFmtId="10" fontId="27" fillId="20" borderId="7" xfId="5" applyNumberFormat="1" applyFont="1" applyFill="1" applyBorder="1" applyAlignment="1">
      <alignment horizontal="center" vertical="center" wrapText="1"/>
    </xf>
    <xf numFmtId="10" fontId="27" fillId="20" borderId="2" xfId="5" applyNumberFormat="1" applyFont="1" applyFill="1" applyBorder="1" applyAlignment="1">
      <alignment horizontal="center" vertical="center" wrapText="1"/>
    </xf>
    <xf numFmtId="0" fontId="14" fillId="19" borderId="11" xfId="5" applyFont="1" applyFill="1" applyBorder="1" applyAlignment="1">
      <alignment horizontal="center" vertical="top" wrapText="1"/>
    </xf>
    <xf numFmtId="0" fontId="14" fillId="19" borderId="4" xfId="5" applyFont="1" applyFill="1" applyBorder="1" applyAlignment="1">
      <alignment horizontal="center" vertical="top" wrapText="1"/>
    </xf>
    <xf numFmtId="0" fontId="14" fillId="19" borderId="6" xfId="5" applyFont="1" applyFill="1" applyBorder="1" applyAlignment="1">
      <alignment horizontal="center" vertical="top" wrapText="1"/>
    </xf>
    <xf numFmtId="0" fontId="1" fillId="0" borderId="0" xfId="5" applyFont="1" applyFill="1" applyBorder="1" applyAlignment="1">
      <alignment horizontal="center" vertical="center" wrapText="1"/>
    </xf>
    <xf numFmtId="10" fontId="27" fillId="17" borderId="9" xfId="5" applyNumberFormat="1" applyFont="1" applyFill="1" applyBorder="1" applyAlignment="1">
      <alignment horizontal="center" vertical="center" wrapText="1"/>
    </xf>
    <xf numFmtId="10" fontId="27" fillId="17" borderId="7" xfId="5" applyNumberFormat="1" applyFont="1" applyFill="1" applyBorder="1" applyAlignment="1">
      <alignment horizontal="center" vertical="center" wrapText="1"/>
    </xf>
    <xf numFmtId="10" fontId="27" fillId="17" borderId="2" xfId="5" applyNumberFormat="1" applyFont="1" applyFill="1" applyBorder="1" applyAlignment="1">
      <alignment horizontal="center" vertical="center" wrapText="1"/>
    </xf>
    <xf numFmtId="10" fontId="27" fillId="17" borderId="9" xfId="5" applyNumberFormat="1" applyFont="1" applyFill="1" applyBorder="1" applyAlignment="1">
      <alignment horizontal="center" vertical="center" textRotation="90" wrapText="1"/>
    </xf>
    <xf numFmtId="10" fontId="27" fillId="17" borderId="7" xfId="5" applyNumberFormat="1" applyFont="1" applyFill="1" applyBorder="1" applyAlignment="1">
      <alignment horizontal="center" vertical="center" textRotation="90" wrapText="1"/>
    </xf>
    <xf numFmtId="10" fontId="27" fillId="17" borderId="2" xfId="5" applyNumberFormat="1" applyFont="1" applyFill="1" applyBorder="1" applyAlignment="1">
      <alignment horizontal="center" vertical="center" textRotation="90" wrapText="1"/>
    </xf>
    <xf numFmtId="10" fontId="27" fillId="17" borderId="1" xfId="5" applyNumberFormat="1" applyFont="1" applyFill="1" applyBorder="1" applyAlignment="1">
      <alignment horizontal="center" vertical="center" wrapText="1"/>
    </xf>
    <xf numFmtId="0" fontId="2" fillId="0" borderId="1" xfId="0" applyFont="1" applyBorder="1" applyAlignment="1">
      <alignment horizont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19" fillId="0" borderId="8" xfId="0" applyFont="1" applyBorder="1" applyAlignment="1">
      <alignment horizontal="center" wrapText="1"/>
    </xf>
    <xf numFmtId="0" fontId="19" fillId="0" borderId="5" xfId="0" applyFont="1" applyBorder="1" applyAlignment="1">
      <alignment horizontal="center" wrapText="1"/>
    </xf>
    <xf numFmtId="0" fontId="19" fillId="0" borderId="6" xfId="0" applyFont="1" applyBorder="1" applyAlignment="1">
      <alignment horizontal="center" wrapText="1"/>
    </xf>
    <xf numFmtId="0" fontId="2" fillId="2" borderId="9" xfId="4" applyFont="1" applyFill="1" applyBorder="1" applyAlignment="1">
      <alignment horizontal="center" vertical="center" textRotation="90" wrapText="1"/>
    </xf>
    <xf numFmtId="0" fontId="2" fillId="2" borderId="7" xfId="4" applyFont="1" applyFill="1" applyBorder="1" applyAlignment="1">
      <alignment horizontal="center" vertical="center" textRotation="90" wrapText="1"/>
    </xf>
    <xf numFmtId="0" fontId="2" fillId="2" borderId="2" xfId="4" applyFont="1" applyFill="1" applyBorder="1" applyAlignment="1">
      <alignment horizontal="center" vertical="center" textRotation="90" wrapText="1"/>
    </xf>
    <xf numFmtId="0" fontId="2" fillId="3" borderId="1" xfId="4" applyFont="1" applyFill="1" applyBorder="1" applyAlignment="1">
      <alignment horizontal="center" vertical="center" textRotation="90" wrapText="1"/>
    </xf>
    <xf numFmtId="0" fontId="2" fillId="9" borderId="9" xfId="4" applyFont="1" applyFill="1" applyBorder="1" applyAlignment="1">
      <alignment horizontal="center" vertical="center" textRotation="90"/>
    </xf>
    <xf numFmtId="0" fontId="2" fillId="9" borderId="7" xfId="4" applyFont="1" applyFill="1" applyBorder="1" applyAlignment="1">
      <alignment horizontal="center" vertical="center" textRotation="90"/>
    </xf>
    <xf numFmtId="0" fontId="2" fillId="9" borderId="2" xfId="4" applyFont="1" applyFill="1" applyBorder="1" applyAlignment="1">
      <alignment horizontal="center" vertical="center" textRotation="90"/>
    </xf>
    <xf numFmtId="0" fontId="14" fillId="0" borderId="0" xfId="0" applyFont="1" applyAlignment="1">
      <alignment horizontal="left" vertical="top" wrapText="1"/>
    </xf>
    <xf numFmtId="0" fontId="13" fillId="0" borderId="0" xfId="0" applyFont="1" applyFill="1" applyAlignment="1">
      <alignment vertical="top" wrapText="1"/>
    </xf>
    <xf numFmtId="0" fontId="14" fillId="0" borderId="0" xfId="0" applyFont="1" applyFill="1" applyAlignment="1">
      <alignment vertical="top" wrapText="1"/>
    </xf>
    <xf numFmtId="0" fontId="13" fillId="0" borderId="0" xfId="0" applyFont="1" applyAlignment="1">
      <alignment vertical="top" wrapText="1"/>
    </xf>
    <xf numFmtId="0" fontId="14" fillId="0" borderId="0" xfId="0" applyFont="1" applyAlignment="1">
      <alignment vertical="top" wrapText="1"/>
    </xf>
    <xf numFmtId="0" fontId="14" fillId="0" borderId="0" xfId="0" applyFont="1" applyAlignment="1">
      <alignment wrapText="1"/>
    </xf>
    <xf numFmtId="0" fontId="14" fillId="0" borderId="0" xfId="0" applyFont="1" applyFill="1" applyAlignment="1">
      <alignment wrapText="1"/>
    </xf>
  </cellXfs>
  <cellStyles count="7">
    <cellStyle name="Comma" xfId="1" builtinId="3"/>
    <cellStyle name="Normal" xfId="0" builtinId="0"/>
    <cellStyle name="Normal 2" xfId="4"/>
    <cellStyle name="Normal 3" xfId="5"/>
    <cellStyle name="Normal_Sheet1" xfId="2"/>
    <cellStyle name="Normal_YCW Pay Rates 2008 - JESC 165" xfId="3"/>
    <cellStyle name="Percent 2" xfId="6"/>
  </cellStyles>
  <dxfs count="0"/>
  <tableStyles count="0" defaultTableStyle="TableStyleMedium2" defaultPivotStyle="PivotStyleLight16"/>
  <colors>
    <mruColors>
      <color rgb="FFCCECFF"/>
      <color rgb="FF2EF2B1"/>
      <color rgb="FFCCFFCC"/>
      <color rgb="FF00FFFF"/>
      <color rgb="FF2DC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U85"/>
  <sheetViews>
    <sheetView showGridLines="0" tabSelected="1" topLeftCell="G1" zoomScale="55" zoomScaleNormal="55" workbookViewId="0">
      <pane ySplit="1" topLeftCell="A2" activePane="bottomLeft" state="frozen"/>
      <selection pane="bottomLeft" activeCell="Q41" sqref="Q41:Q45"/>
    </sheetView>
  </sheetViews>
  <sheetFormatPr defaultColWidth="9.1796875" defaultRowHeight="15.5"/>
  <cols>
    <col min="1" max="1" width="11.453125" style="205" hidden="1" customWidth="1"/>
    <col min="2" max="2" width="24.1796875" style="206" hidden="1" customWidth="1"/>
    <col min="3" max="3" width="12.453125" style="278" hidden="1" customWidth="1"/>
    <col min="4" max="4" width="11.54296875" style="206" hidden="1" customWidth="1"/>
    <col min="5" max="5" width="23.453125" style="182" hidden="1" customWidth="1"/>
    <col min="6" max="6" width="13" style="182" hidden="1" customWidth="1"/>
    <col min="7" max="7" width="11.26953125" style="279" customWidth="1"/>
    <col min="8" max="8" width="14.453125" style="280" customWidth="1"/>
    <col min="9" max="9" width="15.453125" style="280" customWidth="1"/>
    <col min="10" max="10" width="11.453125" style="281" hidden="1" customWidth="1"/>
    <col min="11" max="11" width="11.453125" style="282" hidden="1" customWidth="1"/>
    <col min="12" max="12" width="12.453125" style="278" hidden="1" customWidth="1"/>
    <col min="13" max="13" width="15" style="278" customWidth="1"/>
    <col min="14" max="14" width="18" style="278" customWidth="1"/>
    <col min="15" max="15" width="16.54296875" style="182" hidden="1" customWidth="1"/>
    <col min="16" max="16" width="15" style="182" hidden="1" customWidth="1"/>
    <col min="17" max="17" width="27.1796875" style="192" customWidth="1"/>
    <col min="18" max="18" width="27.1796875" style="204" customWidth="1"/>
    <col min="19" max="19" width="29.81640625" style="182" customWidth="1"/>
    <col min="20" max="20" width="29.7265625" style="193" customWidth="1"/>
    <col min="21" max="21" width="29.81640625" style="182" customWidth="1"/>
    <col min="22" max="16384" width="9.1796875" style="182"/>
  </cols>
  <sheetData>
    <row r="1" spans="1:21" ht="55.5" customHeight="1">
      <c r="A1" s="175" t="s">
        <v>232</v>
      </c>
      <c r="B1" s="176" t="s">
        <v>233</v>
      </c>
      <c r="C1" s="177" t="s">
        <v>234</v>
      </c>
      <c r="D1" s="176" t="s">
        <v>235</v>
      </c>
      <c r="E1" s="178" t="s">
        <v>236</v>
      </c>
      <c r="F1" s="179" t="s">
        <v>237</v>
      </c>
      <c r="G1" s="285" t="s">
        <v>238</v>
      </c>
      <c r="H1" s="286" t="s">
        <v>239</v>
      </c>
      <c r="I1" s="287" t="s">
        <v>240</v>
      </c>
      <c r="J1" s="288" t="s">
        <v>241</v>
      </c>
      <c r="K1" s="289" t="s">
        <v>242</v>
      </c>
      <c r="L1" s="290" t="s">
        <v>243</v>
      </c>
      <c r="M1" s="290" t="s">
        <v>244</v>
      </c>
      <c r="N1" s="290" t="s">
        <v>245</v>
      </c>
      <c r="O1" s="291" t="s">
        <v>246</v>
      </c>
      <c r="P1" s="292"/>
      <c r="Q1" s="293" t="s">
        <v>247</v>
      </c>
      <c r="R1" s="294"/>
      <c r="S1" s="180"/>
      <c r="T1" s="181"/>
      <c r="U1" s="181"/>
    </row>
    <row r="2" spans="1:21" ht="18" customHeight="1">
      <c r="A2" s="183" t="s">
        <v>248</v>
      </c>
      <c r="B2" s="176" t="s">
        <v>249</v>
      </c>
      <c r="C2" s="295">
        <v>5.8000000000000003E-2</v>
      </c>
      <c r="D2" s="176" t="s">
        <v>250</v>
      </c>
      <c r="E2" s="178" t="s">
        <v>251</v>
      </c>
      <c r="F2" s="179" t="s">
        <v>252</v>
      </c>
      <c r="G2" s="184">
        <v>1</v>
      </c>
      <c r="H2" s="185">
        <v>17364</v>
      </c>
      <c r="I2" s="186">
        <v>9</v>
      </c>
      <c r="J2" s="187">
        <v>5.9167988288398192E-2</v>
      </c>
      <c r="K2" s="188">
        <v>0.15652905409590723</v>
      </c>
      <c r="L2" s="189"/>
      <c r="M2" s="298" t="s">
        <v>253</v>
      </c>
      <c r="N2" s="300">
        <v>5.8000000000000003E-2</v>
      </c>
      <c r="O2" s="190" t="s">
        <v>53</v>
      </c>
      <c r="P2" s="191" t="s">
        <v>52</v>
      </c>
      <c r="R2" s="283" t="s">
        <v>254</v>
      </c>
    </row>
    <row r="3" spans="1:21" ht="18" customHeight="1">
      <c r="A3" s="194" t="s">
        <v>255</v>
      </c>
      <c r="B3" s="176" t="s">
        <v>256</v>
      </c>
      <c r="C3" s="296"/>
      <c r="D3" s="176" t="s">
        <v>257</v>
      </c>
      <c r="E3" s="195" t="s">
        <v>258</v>
      </c>
      <c r="F3" s="196" t="s">
        <v>259</v>
      </c>
      <c r="G3" s="184">
        <v>2</v>
      </c>
      <c r="H3" s="185">
        <v>17711</v>
      </c>
      <c r="I3" s="186">
        <v>9.18</v>
      </c>
      <c r="J3" s="187">
        <v>6.5259232527366776E-2</v>
      </c>
      <c r="K3" s="188">
        <v>0.16165334419106553</v>
      </c>
      <c r="L3" s="189">
        <f t="shared" ref="L3:L8" si="0">SUM(H3-H2)/H2</f>
        <v>1.9983874683252707E-2</v>
      </c>
      <c r="M3" s="299"/>
      <c r="N3" s="300"/>
      <c r="O3" s="197" t="s">
        <v>28</v>
      </c>
      <c r="P3" s="198"/>
      <c r="Q3" s="283" t="s">
        <v>260</v>
      </c>
      <c r="R3" s="301" t="s">
        <v>261</v>
      </c>
    </row>
    <row r="4" spans="1:21" ht="18" customHeight="1">
      <c r="A4" s="194" t="s">
        <v>262</v>
      </c>
      <c r="B4" s="176" t="s">
        <v>263</v>
      </c>
      <c r="C4" s="296"/>
      <c r="D4" s="176" t="s">
        <v>264</v>
      </c>
      <c r="E4" s="178" t="s">
        <v>265</v>
      </c>
      <c r="F4" s="179" t="s">
        <v>266</v>
      </c>
      <c r="G4" s="184">
        <v>3</v>
      </c>
      <c r="H4" s="185">
        <v>18065</v>
      </c>
      <c r="I4" s="186">
        <v>9.36</v>
      </c>
      <c r="J4" s="187">
        <v>7.1280317855660316E-2</v>
      </c>
      <c r="K4" s="188">
        <v>0.15706606659429181</v>
      </c>
      <c r="L4" s="189">
        <f t="shared" si="0"/>
        <v>1.9987578341143921E-2</v>
      </c>
      <c r="M4" s="299"/>
      <c r="N4" s="300"/>
      <c r="O4" s="198"/>
      <c r="P4" s="304" t="s">
        <v>12</v>
      </c>
      <c r="Q4" s="199"/>
      <c r="R4" s="302"/>
    </row>
    <row r="5" spans="1:21" ht="18" customHeight="1">
      <c r="A5" s="194" t="s">
        <v>267</v>
      </c>
      <c r="B5" s="176" t="s">
        <v>268</v>
      </c>
      <c r="C5" s="296"/>
      <c r="D5" s="176" t="s">
        <v>269</v>
      </c>
      <c r="E5" s="178" t="s">
        <v>270</v>
      </c>
      <c r="F5" s="179" t="s">
        <v>271</v>
      </c>
      <c r="G5" s="184">
        <v>4</v>
      </c>
      <c r="H5" s="185">
        <v>18426</v>
      </c>
      <c r="I5" s="186">
        <v>9.5500000000000007</v>
      </c>
      <c r="J5" s="187">
        <v>7.2963372736272056E-2</v>
      </c>
      <c r="K5" s="188">
        <v>0.14282822260998748</v>
      </c>
      <c r="L5" s="189">
        <f t="shared" si="0"/>
        <v>1.9983393301965125E-2</v>
      </c>
      <c r="M5" s="299"/>
      <c r="N5" s="300"/>
      <c r="O5" s="305" t="s">
        <v>0</v>
      </c>
      <c r="P5" s="304"/>
      <c r="Q5" s="301" t="s">
        <v>272</v>
      </c>
      <c r="R5" s="303"/>
    </row>
    <row r="6" spans="1:21" ht="18" customHeight="1">
      <c r="A6" s="194" t="s">
        <v>273</v>
      </c>
      <c r="B6" s="176" t="s">
        <v>274</v>
      </c>
      <c r="C6" s="296"/>
      <c r="D6" s="176" t="s">
        <v>275</v>
      </c>
      <c r="E6" s="195" t="s">
        <v>276</v>
      </c>
      <c r="F6" s="196" t="s">
        <v>277</v>
      </c>
      <c r="G6" s="184">
        <v>5</v>
      </c>
      <c r="H6" s="185">
        <v>18795</v>
      </c>
      <c r="I6" s="186">
        <v>9.74</v>
      </c>
      <c r="J6" s="187">
        <v>6.3005486115038742E-2</v>
      </c>
      <c r="K6" s="188">
        <v>0.11998972195651791</v>
      </c>
      <c r="L6" s="189">
        <f t="shared" si="0"/>
        <v>2.0026050146532075E-2</v>
      </c>
      <c r="M6" s="299"/>
      <c r="N6" s="300"/>
      <c r="O6" s="306"/>
      <c r="P6" s="198"/>
      <c r="Q6" s="302"/>
      <c r="R6" s="192"/>
    </row>
    <row r="7" spans="1:21" ht="18" customHeight="1">
      <c r="A7" s="194" t="s">
        <v>278</v>
      </c>
      <c r="B7" s="176" t="s">
        <v>279</v>
      </c>
      <c r="C7" s="296"/>
      <c r="D7" s="176" t="s">
        <v>280</v>
      </c>
      <c r="E7" s="178" t="s">
        <v>281</v>
      </c>
      <c r="F7" s="179" t="s">
        <v>282</v>
      </c>
      <c r="G7" s="184">
        <v>6</v>
      </c>
      <c r="H7" s="185">
        <v>19171</v>
      </c>
      <c r="I7" s="186">
        <v>9.94</v>
      </c>
      <c r="J7" s="187">
        <v>4.650908892406791E-2</v>
      </c>
      <c r="K7" s="188">
        <v>0.1005616303031444</v>
      </c>
      <c r="L7" s="189">
        <f t="shared" si="0"/>
        <v>2.0005320563979783E-2</v>
      </c>
      <c r="M7" s="299"/>
      <c r="N7" s="300"/>
      <c r="O7" s="307"/>
      <c r="P7" s="304" t="s">
        <v>1</v>
      </c>
      <c r="Q7" s="303"/>
      <c r="R7" s="314" t="s">
        <v>283</v>
      </c>
    </row>
    <row r="8" spans="1:21" ht="18" customHeight="1">
      <c r="A8" s="194" t="s">
        <v>284</v>
      </c>
      <c r="B8" s="200">
        <v>18870</v>
      </c>
      <c r="C8" s="296"/>
      <c r="D8" s="201">
        <f t="shared" ref="D8:D10" si="1">B8/52.143/37</f>
        <v>9.7807951211092572</v>
      </c>
      <c r="E8" s="202">
        <f>B8*1.02</f>
        <v>19247.400000000001</v>
      </c>
      <c r="F8" s="203">
        <f>(E8/52.14)/37</f>
        <v>9.9769850402761797</v>
      </c>
      <c r="G8" s="184">
        <v>7</v>
      </c>
      <c r="H8" s="185">
        <v>19554</v>
      </c>
      <c r="I8" s="186">
        <v>10.14</v>
      </c>
      <c r="J8" s="187">
        <v>3.6248012718600953E-2</v>
      </c>
      <c r="K8" s="188">
        <v>8.2102076596249268E-2</v>
      </c>
      <c r="L8" s="189">
        <f t="shared" si="0"/>
        <v>1.9978091909655209E-2</v>
      </c>
      <c r="M8" s="299"/>
      <c r="N8" s="300"/>
      <c r="O8" s="198"/>
      <c r="P8" s="304"/>
      <c r="R8" s="314"/>
    </row>
    <row r="9" spans="1:21" ht="18" customHeight="1">
      <c r="A9" s="194" t="s">
        <v>285</v>
      </c>
      <c r="B9" s="200">
        <v>19446</v>
      </c>
      <c r="C9" s="296"/>
      <c r="D9" s="201">
        <f t="shared" si="1"/>
        <v>10.07935039348652</v>
      </c>
      <c r="E9" s="202">
        <f>B9*1.02</f>
        <v>19834.920000000002</v>
      </c>
      <c r="F9" s="203">
        <f>(E9/52.14)/37</f>
        <v>10.281528939756789</v>
      </c>
      <c r="G9" s="184">
        <v>8</v>
      </c>
      <c r="H9" s="185">
        <v>19945</v>
      </c>
      <c r="I9" s="186">
        <v>10.34</v>
      </c>
      <c r="J9" s="187">
        <v>2.5660804278514863E-2</v>
      </c>
      <c r="K9" s="188">
        <v>6.3983014680778508E-2</v>
      </c>
      <c r="L9" s="189">
        <f>SUM(H9-H8)/H8</f>
        <v>1.9995908765469982E-2</v>
      </c>
      <c r="M9" s="299"/>
      <c r="N9" s="300"/>
      <c r="O9" s="305" t="s">
        <v>2</v>
      </c>
      <c r="P9" s="308"/>
      <c r="Q9" s="301" t="s">
        <v>286</v>
      </c>
      <c r="R9" s="314"/>
    </row>
    <row r="10" spans="1:21" ht="18" customHeight="1">
      <c r="A10" s="194" t="s">
        <v>287</v>
      </c>
      <c r="B10" s="200">
        <v>19819</v>
      </c>
      <c r="C10" s="296"/>
      <c r="D10" s="201">
        <f t="shared" si="1"/>
        <v>10.272685665355823</v>
      </c>
      <c r="E10" s="202">
        <f>B10*1.02</f>
        <v>20215.38</v>
      </c>
      <c r="F10" s="203">
        <f t="shared" ref="F10:F44" si="2">(E10/52.14)/37</f>
        <v>10.478742263552391</v>
      </c>
      <c r="G10" s="184">
        <v>9</v>
      </c>
      <c r="H10" s="185">
        <v>20344</v>
      </c>
      <c r="I10" s="186">
        <v>10.54</v>
      </c>
      <c r="J10" s="187">
        <v>2.6489732075281297E-2</v>
      </c>
      <c r="K10" s="188">
        <v>4.7020181797782591E-2</v>
      </c>
      <c r="L10" s="189">
        <f t="shared" ref="L10:L45" si="3">SUM(H10-H9)/H9</f>
        <v>2.0005013787916772E-2</v>
      </c>
      <c r="M10" s="299"/>
      <c r="N10" s="300"/>
      <c r="O10" s="306"/>
      <c r="P10" s="198"/>
      <c r="Q10" s="302"/>
    </row>
    <row r="11" spans="1:21" ht="18" customHeight="1">
      <c r="C11" s="296"/>
      <c r="E11" s="207"/>
      <c r="F11" s="208"/>
      <c r="G11" s="184">
        <v>10</v>
      </c>
      <c r="H11" s="209">
        <v>20751</v>
      </c>
      <c r="I11" s="210">
        <v>10.76</v>
      </c>
      <c r="J11" s="211"/>
      <c r="K11" s="212"/>
      <c r="L11" s="212">
        <f t="shared" si="3"/>
        <v>2.0005898545025561E-2</v>
      </c>
      <c r="M11" s="299"/>
      <c r="N11" s="300"/>
      <c r="O11" s="306"/>
      <c r="P11" s="198"/>
      <c r="Q11" s="302"/>
    </row>
    <row r="12" spans="1:21" ht="18" customHeight="1">
      <c r="A12" s="194" t="s">
        <v>288</v>
      </c>
      <c r="B12" s="200">
        <v>20541</v>
      </c>
      <c r="C12" s="296"/>
      <c r="D12" s="201">
        <f t="shared" ref="D12:D13" si="4">B12/52.143/37</f>
        <v>10.646916406078709</v>
      </c>
      <c r="E12" s="202">
        <f>B12*1.02</f>
        <v>20951.82</v>
      </c>
      <c r="F12" s="203">
        <f t="shared" si="2"/>
        <v>10.860479581998568</v>
      </c>
      <c r="G12" s="213">
        <v>11</v>
      </c>
      <c r="H12" s="209">
        <v>21166</v>
      </c>
      <c r="I12" s="210">
        <v>10.97</v>
      </c>
      <c r="J12" s="187">
        <v>3.0426950976096587E-2</v>
      </c>
      <c r="K12" s="188">
        <v>5.1027415796396865E-2</v>
      </c>
      <c r="L12" s="189">
        <f t="shared" si="3"/>
        <v>1.9999036191026939E-2</v>
      </c>
      <c r="M12" s="299"/>
      <c r="N12" s="300"/>
      <c r="O12" s="306"/>
      <c r="P12" s="198"/>
      <c r="Q12" s="302"/>
      <c r="R12" s="192"/>
    </row>
    <row r="13" spans="1:21" ht="18" customHeight="1">
      <c r="A13" s="194" t="s">
        <v>289</v>
      </c>
      <c r="B13" s="200">
        <v>21074</v>
      </c>
      <c r="C13" s="296"/>
      <c r="D13" s="201">
        <f t="shared" si="4"/>
        <v>10.923183698052808</v>
      </c>
      <c r="E13" s="202">
        <f>B13*1.02</f>
        <v>21495.48</v>
      </c>
      <c r="F13" s="203">
        <f t="shared" si="2"/>
        <v>11.142288433427673</v>
      </c>
      <c r="G13" s="213">
        <v>12</v>
      </c>
      <c r="H13" s="209">
        <v>21589</v>
      </c>
      <c r="I13" s="210">
        <v>11.19</v>
      </c>
      <c r="J13" s="187">
        <v>2.4437695738825094E-2</v>
      </c>
      <c r="K13" s="188">
        <v>4.4940785550280769E-2</v>
      </c>
      <c r="L13" s="189">
        <f t="shared" si="3"/>
        <v>1.998488141358783E-2</v>
      </c>
      <c r="M13" s="299"/>
      <c r="N13" s="300"/>
      <c r="O13" s="307"/>
      <c r="P13" s="313" t="s">
        <v>3</v>
      </c>
      <c r="Q13" s="302"/>
      <c r="R13" s="192"/>
    </row>
    <row r="14" spans="1:21" ht="18" customHeight="1">
      <c r="C14" s="296"/>
      <c r="E14" s="207"/>
      <c r="F14" s="208"/>
      <c r="G14" s="213">
        <v>13</v>
      </c>
      <c r="H14" s="209">
        <v>22021</v>
      </c>
      <c r="I14" s="210">
        <v>11.41</v>
      </c>
      <c r="J14" s="211"/>
      <c r="K14" s="212"/>
      <c r="L14" s="212">
        <f t="shared" si="3"/>
        <v>2.0010190374727871E-2</v>
      </c>
      <c r="M14" s="299"/>
      <c r="N14" s="300"/>
      <c r="O14" s="214"/>
      <c r="P14" s="304"/>
      <c r="Q14" s="303"/>
      <c r="R14" s="301" t="s">
        <v>290</v>
      </c>
    </row>
    <row r="15" spans="1:21" ht="18" customHeight="1">
      <c r="A15" s="194" t="s">
        <v>291</v>
      </c>
      <c r="B15" s="200">
        <v>21693</v>
      </c>
      <c r="C15" s="297"/>
      <c r="D15" s="201">
        <f t="shared" ref="D15:D16" si="5">B15/52.143/37</f>
        <v>11.244026950833234</v>
      </c>
      <c r="E15" s="202">
        <f>B15*1.02</f>
        <v>22126.86</v>
      </c>
      <c r="F15" s="203">
        <f t="shared" si="2"/>
        <v>11.469567380959786</v>
      </c>
      <c r="G15" s="213">
        <v>14</v>
      </c>
      <c r="H15" s="209">
        <v>22462</v>
      </c>
      <c r="I15" s="210">
        <v>11.64</v>
      </c>
      <c r="J15" s="187">
        <v>3.5449223251740193E-2</v>
      </c>
      <c r="K15" s="188">
        <v>5.6137391806043026E-2</v>
      </c>
      <c r="L15" s="189">
        <f t="shared" si="3"/>
        <v>2.0026338495072887E-2</v>
      </c>
      <c r="M15" s="299"/>
      <c r="N15" s="300"/>
      <c r="O15" s="198"/>
      <c r="P15" s="304"/>
      <c r="R15" s="302"/>
    </row>
    <row r="16" spans="1:21" ht="18" customHeight="1">
      <c r="A16" s="194" t="s">
        <v>292</v>
      </c>
      <c r="B16" s="200">
        <v>22401</v>
      </c>
      <c r="C16" s="309">
        <v>6.5000000000000002E-2</v>
      </c>
      <c r="D16" s="201">
        <f t="shared" si="5"/>
        <v>11.611001139796951</v>
      </c>
      <c r="E16" s="202">
        <f>B16*1.02</f>
        <v>22849.02</v>
      </c>
      <c r="F16" s="203">
        <f t="shared" si="2"/>
        <v>11.843902590738033</v>
      </c>
      <c r="G16" s="213">
        <v>15</v>
      </c>
      <c r="H16" s="209">
        <v>22911</v>
      </c>
      <c r="I16" s="210">
        <v>11.88</v>
      </c>
      <c r="J16" s="187">
        <v>2.276684076603723E-2</v>
      </c>
      <c r="K16" s="188">
        <v>4.3189625929711817E-2</v>
      </c>
      <c r="L16" s="189">
        <f t="shared" si="3"/>
        <v>1.9989315288042025E-2</v>
      </c>
      <c r="M16" s="299"/>
      <c r="N16" s="312">
        <v>6.5000000000000002E-2</v>
      </c>
      <c r="O16" s="198"/>
      <c r="P16" s="304"/>
      <c r="Q16" s="204"/>
      <c r="R16" s="302"/>
      <c r="T16" s="193" t="s">
        <v>293</v>
      </c>
    </row>
    <row r="17" spans="1:20" ht="18" customHeight="1">
      <c r="C17" s="310"/>
      <c r="E17" s="207"/>
      <c r="F17" s="208"/>
      <c r="G17" s="213">
        <v>16</v>
      </c>
      <c r="H17" s="209">
        <v>23369</v>
      </c>
      <c r="I17" s="210">
        <v>12.11</v>
      </c>
      <c r="J17" s="211"/>
      <c r="K17" s="212"/>
      <c r="L17" s="212">
        <f t="shared" si="3"/>
        <v>1.9990397625594694E-2</v>
      </c>
      <c r="M17" s="299"/>
      <c r="N17" s="312"/>
      <c r="O17" s="198"/>
      <c r="P17" s="304"/>
      <c r="Q17" s="215"/>
      <c r="R17" s="302"/>
    </row>
    <row r="18" spans="1:20" ht="18" customHeight="1">
      <c r="A18" s="194" t="s">
        <v>294</v>
      </c>
      <c r="B18" s="200">
        <v>23111</v>
      </c>
      <c r="C18" s="310"/>
      <c r="D18" s="201">
        <f t="shared" ref="D18" si="6">B18/52.143/37</f>
        <v>11.979011979011979</v>
      </c>
      <c r="E18" s="202">
        <f>B18*1.02</f>
        <v>23573.22</v>
      </c>
      <c r="F18" s="203">
        <f t="shared" si="2"/>
        <v>12.2192952446117</v>
      </c>
      <c r="G18" s="213">
        <v>17</v>
      </c>
      <c r="H18" s="209">
        <v>23836</v>
      </c>
      <c r="I18" s="210">
        <v>12.35</v>
      </c>
      <c r="J18" s="187">
        <v>3.1370343126649644E-2</v>
      </c>
      <c r="K18" s="188">
        <v>5.1974681287331723E-2</v>
      </c>
      <c r="L18" s="189">
        <f t="shared" si="3"/>
        <v>1.9983739141597845E-2</v>
      </c>
      <c r="M18" s="299"/>
      <c r="N18" s="312"/>
      <c r="O18" s="305" t="s">
        <v>4</v>
      </c>
      <c r="P18" s="308"/>
      <c r="Q18" s="215"/>
      <c r="R18" s="302"/>
    </row>
    <row r="19" spans="1:20" ht="18" customHeight="1">
      <c r="C19" s="310"/>
      <c r="E19" s="207"/>
      <c r="F19" s="208"/>
      <c r="G19" s="213">
        <v>18</v>
      </c>
      <c r="H19" s="209">
        <v>24313</v>
      </c>
      <c r="I19" s="210">
        <v>12.6</v>
      </c>
      <c r="J19" s="211"/>
      <c r="K19" s="212"/>
      <c r="L19" s="212">
        <f t="shared" si="3"/>
        <v>2.0011746937405605E-2</v>
      </c>
      <c r="M19" s="299"/>
      <c r="N19" s="312"/>
      <c r="O19" s="306"/>
      <c r="P19" s="214"/>
      <c r="Q19" s="301" t="s">
        <v>295</v>
      </c>
      <c r="R19" s="303"/>
    </row>
    <row r="20" spans="1:20" ht="18" customHeight="1">
      <c r="A20" s="194" t="s">
        <v>296</v>
      </c>
      <c r="B20" s="200">
        <v>23866</v>
      </c>
      <c r="C20" s="310"/>
      <c r="D20" s="201">
        <f t="shared" ref="D20:D21" si="7">B20/52.143/37</f>
        <v>12.37034744888148</v>
      </c>
      <c r="E20" s="202">
        <f>B20*1.02</f>
        <v>24343.32</v>
      </c>
      <c r="F20" s="203">
        <f t="shared" si="2"/>
        <v>12.618480390632289</v>
      </c>
      <c r="G20" s="213">
        <v>19</v>
      </c>
      <c r="H20" s="209">
        <v>24799</v>
      </c>
      <c r="I20" s="210">
        <v>12.85</v>
      </c>
      <c r="J20" s="187">
        <v>3.9093270761753118E-2</v>
      </c>
      <c r="K20" s="188">
        <v>5.9884918379669527E-2</v>
      </c>
      <c r="L20" s="189">
        <f t="shared" si="3"/>
        <v>1.9989306132521697E-2</v>
      </c>
      <c r="M20" s="299"/>
      <c r="N20" s="312"/>
      <c r="O20" s="306"/>
      <c r="P20" s="198"/>
      <c r="Q20" s="302"/>
      <c r="R20" s="215"/>
    </row>
    <row r="21" spans="1:20" ht="18" customHeight="1">
      <c r="A21" s="194" t="s">
        <v>297</v>
      </c>
      <c r="B21" s="200">
        <v>24657</v>
      </c>
      <c r="C21" s="310"/>
      <c r="D21" s="201">
        <f t="shared" si="7"/>
        <v>12.78034262327456</v>
      </c>
      <c r="E21" s="202">
        <f>B21*1.02</f>
        <v>25150.14</v>
      </c>
      <c r="F21" s="203">
        <f t="shared" si="2"/>
        <v>13.036699530370417</v>
      </c>
      <c r="G21" s="213">
        <v>20</v>
      </c>
      <c r="H21" s="209">
        <v>25295</v>
      </c>
      <c r="I21" s="210">
        <v>13.11</v>
      </c>
      <c r="J21" s="187">
        <v>2.5875005069554285E-2</v>
      </c>
      <c r="K21" s="188">
        <v>4.6351855257648109E-2</v>
      </c>
      <c r="L21" s="189">
        <f t="shared" si="3"/>
        <v>2.0000806484132425E-2</v>
      </c>
      <c r="M21" s="299"/>
      <c r="N21" s="312"/>
      <c r="O21" s="306"/>
      <c r="P21" s="216"/>
      <c r="Q21" s="302"/>
      <c r="R21" s="215"/>
    </row>
    <row r="22" spans="1:20" ht="18" customHeight="1">
      <c r="C22" s="310"/>
      <c r="E22" s="207"/>
      <c r="F22" s="208"/>
      <c r="G22" s="213">
        <v>21</v>
      </c>
      <c r="H22" s="209">
        <v>25801</v>
      </c>
      <c r="I22" s="210">
        <v>13.37</v>
      </c>
      <c r="J22" s="211"/>
      <c r="K22" s="212"/>
      <c r="L22" s="212">
        <f t="shared" si="3"/>
        <v>2.000395335046452E-2</v>
      </c>
      <c r="M22" s="299"/>
      <c r="N22" s="312"/>
      <c r="O22" s="306"/>
      <c r="P22" s="216"/>
      <c r="Q22" s="302"/>
      <c r="R22" s="215"/>
    </row>
    <row r="23" spans="1:20" ht="18" customHeight="1">
      <c r="A23" s="194" t="s">
        <v>298</v>
      </c>
      <c r="B23" s="200">
        <v>25463</v>
      </c>
      <c r="C23" s="310"/>
      <c r="D23" s="201">
        <f t="shared" ref="D23:D44" si="8">B23/52.143/37</f>
        <v>13.198112674552466</v>
      </c>
      <c r="E23" s="202">
        <f t="shared" ref="E23:E44" si="9">B23*1.02</f>
        <v>25972.260000000002</v>
      </c>
      <c r="F23" s="203">
        <f t="shared" si="2"/>
        <v>13.462849500824184</v>
      </c>
      <c r="G23" s="213">
        <v>22</v>
      </c>
      <c r="H23" s="185">
        <v>26317</v>
      </c>
      <c r="I23" s="186">
        <v>13.64</v>
      </c>
      <c r="J23" s="187">
        <v>3.3538860307112284E-2</v>
      </c>
      <c r="K23" s="188">
        <v>5.4209672499248955E-2</v>
      </c>
      <c r="L23" s="189">
        <f t="shared" si="3"/>
        <v>1.9999224836246658E-2</v>
      </c>
      <c r="M23" s="299"/>
      <c r="N23" s="312"/>
      <c r="O23" s="307"/>
      <c r="P23" s="313" t="s">
        <v>5</v>
      </c>
      <c r="Q23" s="302"/>
      <c r="R23" s="215"/>
    </row>
    <row r="24" spans="1:20" ht="18" customHeight="1">
      <c r="A24" s="194" t="s">
        <v>299</v>
      </c>
      <c r="B24" s="200">
        <v>26470</v>
      </c>
      <c r="C24" s="310"/>
      <c r="D24" s="201">
        <f t="shared" si="8"/>
        <v>13.720066076087019</v>
      </c>
      <c r="E24" s="217">
        <f t="shared" si="9"/>
        <v>26999.4</v>
      </c>
      <c r="F24" s="203">
        <f t="shared" si="2"/>
        <v>13.995272602867541</v>
      </c>
      <c r="G24" s="213">
        <v>23</v>
      </c>
      <c r="H24" s="185">
        <v>26999</v>
      </c>
      <c r="I24" s="186">
        <v>13.99</v>
      </c>
      <c r="J24" s="187">
        <v>1.9984888553078957E-2</v>
      </c>
      <c r="K24" s="188">
        <v>4.0386205663455792E-2</v>
      </c>
      <c r="L24" s="189">
        <f t="shared" si="3"/>
        <v>2.5914807918835735E-2</v>
      </c>
      <c r="M24" s="299"/>
      <c r="N24" s="312"/>
      <c r="O24" s="216"/>
      <c r="P24" s="304"/>
      <c r="Q24" s="303"/>
      <c r="R24" s="314" t="s">
        <v>300</v>
      </c>
    </row>
    <row r="25" spans="1:20" ht="18" customHeight="1">
      <c r="A25" s="194" t="s">
        <v>301</v>
      </c>
      <c r="B25" s="200">
        <v>27358</v>
      </c>
      <c r="C25" s="310"/>
      <c r="D25" s="201">
        <f t="shared" si="8"/>
        <v>14.18033878766863</v>
      </c>
      <c r="E25" s="217">
        <f t="shared" si="9"/>
        <v>27905.16</v>
      </c>
      <c r="F25" s="203">
        <f t="shared" si="2"/>
        <v>14.464777781233478</v>
      </c>
      <c r="G25" s="213">
        <v>24</v>
      </c>
      <c r="H25" s="185">
        <v>27905</v>
      </c>
      <c r="I25" s="186">
        <v>14.46</v>
      </c>
      <c r="J25" s="187">
        <v>1.9994151619270414E-2</v>
      </c>
      <c r="K25" s="188">
        <v>4.0377302214599953E-2</v>
      </c>
      <c r="L25" s="189">
        <f t="shared" si="3"/>
        <v>3.3556798399940739E-2</v>
      </c>
      <c r="M25" s="299"/>
      <c r="N25" s="312"/>
      <c r="O25" s="216"/>
      <c r="P25" s="304"/>
      <c r="R25" s="314"/>
    </row>
    <row r="26" spans="1:20" ht="18" customHeight="1">
      <c r="A26" s="194" t="s">
        <v>302</v>
      </c>
      <c r="B26" s="200">
        <v>28221</v>
      </c>
      <c r="C26" s="310"/>
      <c r="D26" s="201">
        <f t="shared" si="8"/>
        <v>14.627653371108869</v>
      </c>
      <c r="E26" s="217">
        <f t="shared" si="9"/>
        <v>28785.420000000002</v>
      </c>
      <c r="F26" s="203">
        <f t="shared" si="2"/>
        <v>14.921064908406681</v>
      </c>
      <c r="G26" s="213">
        <v>25</v>
      </c>
      <c r="H26" s="185">
        <v>28785</v>
      </c>
      <c r="I26" s="186">
        <v>14.92</v>
      </c>
      <c r="J26" s="187">
        <v>1.9985117465717021E-2</v>
      </c>
      <c r="K26" s="188">
        <v>4.0361592966478767E-2</v>
      </c>
      <c r="L26" s="189">
        <f t="shared" si="3"/>
        <v>3.1535567102669769E-2</v>
      </c>
      <c r="M26" s="299"/>
      <c r="N26" s="312"/>
      <c r="O26" s="305" t="s">
        <v>6</v>
      </c>
      <c r="P26" s="308"/>
      <c r="R26" s="314"/>
    </row>
    <row r="27" spans="1:20" ht="18" customHeight="1">
      <c r="A27" s="194" t="s">
        <v>303</v>
      </c>
      <c r="B27" s="200">
        <v>29055</v>
      </c>
      <c r="C27" s="310"/>
      <c r="D27" s="201">
        <f t="shared" si="8"/>
        <v>15.059936525905112</v>
      </c>
      <c r="E27" s="217">
        <f t="shared" si="9"/>
        <v>29636.100000000002</v>
      </c>
      <c r="F27" s="203">
        <f t="shared" si="2"/>
        <v>15.362019096196313</v>
      </c>
      <c r="G27" s="213">
        <v>26</v>
      </c>
      <c r="H27" s="185">
        <v>29636</v>
      </c>
      <c r="I27" s="186">
        <v>15.36</v>
      </c>
      <c r="J27" s="187">
        <v>1.9996558251591807E-2</v>
      </c>
      <c r="K27" s="188">
        <v>4.03933332806969E-2</v>
      </c>
      <c r="L27" s="189">
        <f t="shared" si="3"/>
        <v>2.9564009032482196E-2</v>
      </c>
      <c r="M27" s="299"/>
      <c r="N27" s="312"/>
      <c r="O27" s="306"/>
      <c r="P27" s="198"/>
      <c r="Q27" s="314" t="s">
        <v>304</v>
      </c>
      <c r="R27" s="314"/>
    </row>
    <row r="28" spans="1:20" ht="18" customHeight="1">
      <c r="A28" s="194" t="s">
        <v>305</v>
      </c>
      <c r="B28" s="200">
        <v>29909</v>
      </c>
      <c r="C28" s="310"/>
      <c r="D28" s="201">
        <f t="shared" si="8"/>
        <v>15.502586183214454</v>
      </c>
      <c r="E28" s="217">
        <f t="shared" si="9"/>
        <v>30507.18</v>
      </c>
      <c r="F28" s="203">
        <f t="shared" si="2"/>
        <v>15.813547724940131</v>
      </c>
      <c r="G28" s="213">
        <v>27</v>
      </c>
      <c r="H28" s="185">
        <v>30507</v>
      </c>
      <c r="I28" s="186">
        <v>15.81</v>
      </c>
      <c r="J28" s="187">
        <v>1.9993981744625362E-2</v>
      </c>
      <c r="K28" s="188">
        <v>4.0377860382634793E-2</v>
      </c>
      <c r="L28" s="189">
        <f t="shared" si="3"/>
        <v>2.9389931164799567E-2</v>
      </c>
      <c r="M28" s="299"/>
      <c r="N28" s="312"/>
      <c r="O28" s="306"/>
      <c r="P28" s="216"/>
      <c r="Q28" s="314"/>
    </row>
    <row r="29" spans="1:20" ht="18" customHeight="1">
      <c r="A29" s="194" t="s">
        <v>306</v>
      </c>
      <c r="B29" s="200">
        <v>30756</v>
      </c>
      <c r="C29" s="310"/>
      <c r="D29" s="201">
        <f t="shared" si="8"/>
        <v>15.941607564644215</v>
      </c>
      <c r="E29" s="217">
        <f t="shared" si="9"/>
        <v>31371.119999999999</v>
      </c>
      <c r="F29" s="203">
        <f t="shared" si="2"/>
        <v>16.261375299349982</v>
      </c>
      <c r="G29" s="213">
        <v>28</v>
      </c>
      <c r="H29" s="185">
        <v>31371</v>
      </c>
      <c r="I29" s="186">
        <v>16.260000000000002</v>
      </c>
      <c r="J29" s="187">
        <v>1.9996098322278579E-2</v>
      </c>
      <c r="K29" s="188">
        <v>4.0393990647696748E-2</v>
      </c>
      <c r="L29" s="189">
        <f t="shared" si="3"/>
        <v>2.8321368866161864E-2</v>
      </c>
      <c r="M29" s="299"/>
      <c r="N29" s="312"/>
      <c r="O29" s="307"/>
      <c r="P29" s="313" t="s">
        <v>7</v>
      </c>
      <c r="Q29" s="314"/>
    </row>
    <row r="30" spans="1:20" ht="18" customHeight="1">
      <c r="A30" s="194" t="s">
        <v>307</v>
      </c>
      <c r="B30" s="200">
        <v>31401</v>
      </c>
      <c r="C30" s="310"/>
      <c r="D30" s="201">
        <f t="shared" si="8"/>
        <v>16.275927270691671</v>
      </c>
      <c r="E30" s="217">
        <f t="shared" si="9"/>
        <v>32029.02</v>
      </c>
      <c r="F30" s="203">
        <f t="shared" si="2"/>
        <v>16.602401020122539</v>
      </c>
      <c r="G30" s="213">
        <v>29</v>
      </c>
      <c r="H30" s="185">
        <v>32029</v>
      </c>
      <c r="I30" s="186">
        <f>H30/52.142/37</f>
        <v>16.601753838530332</v>
      </c>
      <c r="J30" s="187">
        <v>1.9999363077608995E-2</v>
      </c>
      <c r="K30" s="188">
        <v>4.041604947896367E-2</v>
      </c>
      <c r="L30" s="189">
        <f t="shared" si="3"/>
        <v>2.0974785630040484E-2</v>
      </c>
      <c r="M30" s="299"/>
      <c r="N30" s="312"/>
      <c r="O30" s="216"/>
      <c r="P30" s="304"/>
      <c r="Q30" s="315"/>
      <c r="R30" s="301" t="s">
        <v>308</v>
      </c>
      <c r="T30" s="218"/>
    </row>
    <row r="31" spans="1:20" ht="18" customHeight="1">
      <c r="A31" s="194" t="s">
        <v>309</v>
      </c>
      <c r="B31" s="200">
        <v>32233</v>
      </c>
      <c r="C31" s="310"/>
      <c r="D31" s="201">
        <f t="shared" si="8"/>
        <v>16.707173775236601</v>
      </c>
      <c r="E31" s="217">
        <f t="shared" si="9"/>
        <v>32877.660000000003</v>
      </c>
      <c r="F31" s="203">
        <f t="shared" si="2"/>
        <v>17.042297763816752</v>
      </c>
      <c r="G31" s="213">
        <v>30</v>
      </c>
      <c r="H31" s="185">
        <v>32878</v>
      </c>
      <c r="I31" s="186">
        <f t="shared" ref="I31:I85" si="10">H31/52.142/37</f>
        <v>17.041820309819233</v>
      </c>
      <c r="J31" s="187">
        <v>2.001054819594825E-2</v>
      </c>
      <c r="K31" s="188">
        <v>4.0410113603999875E-2</v>
      </c>
      <c r="L31" s="189">
        <f>SUM(H31-H30)/H30</f>
        <v>2.6507227824783791E-2</v>
      </c>
      <c r="M31" s="299"/>
      <c r="N31" s="312"/>
      <c r="O31" s="216"/>
      <c r="P31" s="304"/>
      <c r="R31" s="302"/>
      <c r="T31" s="218"/>
    </row>
    <row r="32" spans="1:20" ht="18" customHeight="1">
      <c r="A32" s="194" t="s">
        <v>310</v>
      </c>
      <c r="B32" s="200">
        <v>33136</v>
      </c>
      <c r="C32" s="310"/>
      <c r="D32" s="201">
        <f t="shared" si="8"/>
        <v>17.175221363703042</v>
      </c>
      <c r="E32" s="217">
        <f t="shared" si="9"/>
        <v>33798.720000000001</v>
      </c>
      <c r="F32" s="203">
        <f t="shared" si="2"/>
        <v>17.519733772898331</v>
      </c>
      <c r="G32" s="213">
        <v>31</v>
      </c>
      <c r="H32" s="185">
        <v>33799</v>
      </c>
      <c r="I32" s="186">
        <f t="shared" si="10"/>
        <v>17.519206905881752</v>
      </c>
      <c r="J32" s="187">
        <v>2.0008450024142928E-2</v>
      </c>
      <c r="K32" s="188">
        <v>4.0429742516514704E-2</v>
      </c>
      <c r="L32" s="189">
        <f t="shared" si="3"/>
        <v>2.8012652837763854E-2</v>
      </c>
      <c r="M32" s="299"/>
      <c r="N32" s="312"/>
      <c r="O32" s="305" t="s">
        <v>8</v>
      </c>
      <c r="P32" s="308"/>
      <c r="R32" s="302"/>
      <c r="T32" s="218"/>
    </row>
    <row r="33" spans="1:21" ht="18" customHeight="1">
      <c r="A33" s="194" t="s">
        <v>311</v>
      </c>
      <c r="B33" s="200">
        <v>34106</v>
      </c>
      <c r="C33" s="310"/>
      <c r="D33" s="201">
        <f t="shared" si="8"/>
        <v>17.677996735588358</v>
      </c>
      <c r="E33" s="217">
        <f t="shared" si="9"/>
        <v>34788.120000000003</v>
      </c>
      <c r="F33" s="203">
        <f t="shared" si="2"/>
        <v>18.03259415917644</v>
      </c>
      <c r="G33" s="213">
        <v>32</v>
      </c>
      <c r="H33" s="185">
        <v>34788</v>
      </c>
      <c r="I33" s="186">
        <f t="shared" si="10"/>
        <v>18.031840286452692</v>
      </c>
      <c r="J33" s="187">
        <v>1.9996481557497215E-2</v>
      </c>
      <c r="K33" s="188">
        <v>4.0402475576501118E-2</v>
      </c>
      <c r="L33" s="189">
        <f t="shared" si="3"/>
        <v>2.9261220746175921E-2</v>
      </c>
      <c r="M33" s="299"/>
      <c r="N33" s="312"/>
      <c r="O33" s="306"/>
      <c r="P33" s="216"/>
      <c r="Q33" s="316" t="s">
        <v>312</v>
      </c>
      <c r="R33" s="303"/>
      <c r="T33" s="218"/>
      <c r="U33" s="219"/>
    </row>
    <row r="34" spans="1:21" ht="18" customHeight="1">
      <c r="A34" s="194" t="s">
        <v>313</v>
      </c>
      <c r="B34" s="200">
        <v>35229</v>
      </c>
      <c r="C34" s="311"/>
      <c r="D34" s="201">
        <f t="shared" si="8"/>
        <v>18.26007585169889</v>
      </c>
      <c r="E34" s="217">
        <f t="shared" si="9"/>
        <v>35933.58</v>
      </c>
      <c r="F34" s="203">
        <f t="shared" si="2"/>
        <v>18.626349018754084</v>
      </c>
      <c r="G34" s="213">
        <v>33</v>
      </c>
      <c r="H34" s="185">
        <v>35934</v>
      </c>
      <c r="I34" s="186">
        <f t="shared" si="10"/>
        <v>18.625852272432763</v>
      </c>
      <c r="J34" s="187">
        <v>2.0011921996082774E-2</v>
      </c>
      <c r="K34" s="188">
        <v>4.0420453321504832E-2</v>
      </c>
      <c r="L34" s="189">
        <f t="shared" si="3"/>
        <v>3.2942393928941015E-2</v>
      </c>
      <c r="M34" s="299"/>
      <c r="N34" s="312"/>
      <c r="O34" s="306"/>
      <c r="P34" s="216"/>
      <c r="Q34" s="317"/>
      <c r="R34" s="215"/>
      <c r="S34" s="219"/>
      <c r="T34" s="218"/>
      <c r="U34" s="219"/>
    </row>
    <row r="35" spans="1:21" ht="18" customHeight="1">
      <c r="A35" s="194" t="s">
        <v>314</v>
      </c>
      <c r="B35" s="200">
        <v>36153</v>
      </c>
      <c r="C35" s="326">
        <v>6.8000000000000005E-2</v>
      </c>
      <c r="D35" s="201">
        <f t="shared" si="8"/>
        <v>18.739008267804081</v>
      </c>
      <c r="E35" s="217">
        <f t="shared" si="9"/>
        <v>36876.06</v>
      </c>
      <c r="F35" s="203">
        <f t="shared" si="2"/>
        <v>19.114888190837554</v>
      </c>
      <c r="G35" s="213">
        <v>34</v>
      </c>
      <c r="H35" s="185">
        <v>36876</v>
      </c>
      <c r="I35" s="186">
        <f t="shared" si="10"/>
        <v>19.114123904887588</v>
      </c>
      <c r="J35" s="187">
        <v>1.9998340386689902E-2</v>
      </c>
      <c r="K35" s="188">
        <v>4.0395087949476945E-2</v>
      </c>
      <c r="L35" s="189">
        <f t="shared" si="3"/>
        <v>2.6214726999499081E-2</v>
      </c>
      <c r="M35" s="299"/>
      <c r="N35" s="326">
        <v>6.8000000000000005E-2</v>
      </c>
      <c r="O35" s="307"/>
      <c r="P35" s="329" t="s">
        <v>9</v>
      </c>
      <c r="Q35" s="317"/>
      <c r="R35" s="215"/>
      <c r="S35" s="219"/>
      <c r="U35" s="219"/>
    </row>
    <row r="36" spans="1:21" ht="18" customHeight="1">
      <c r="A36" s="194" t="s">
        <v>315</v>
      </c>
      <c r="B36" s="200">
        <v>37107</v>
      </c>
      <c r="C36" s="327"/>
      <c r="D36" s="201">
        <f t="shared" si="8"/>
        <v>19.23349043767892</v>
      </c>
      <c r="E36" s="217">
        <f t="shared" si="9"/>
        <v>37849.14</v>
      </c>
      <c r="F36" s="203">
        <f t="shared" si="2"/>
        <v>19.619289024352316</v>
      </c>
      <c r="G36" s="213">
        <v>35</v>
      </c>
      <c r="H36" s="185">
        <v>37849</v>
      </c>
      <c r="I36" s="186">
        <f t="shared" si="10"/>
        <v>19.618463924397719</v>
      </c>
      <c r="J36" s="187">
        <v>1.9996227126957179E-2</v>
      </c>
      <c r="K36" s="188">
        <v>4.04024938433208E-2</v>
      </c>
      <c r="L36" s="189">
        <f t="shared" si="3"/>
        <v>2.6385725132877753E-2</v>
      </c>
      <c r="M36" s="299"/>
      <c r="N36" s="327"/>
      <c r="O36" s="216"/>
      <c r="P36" s="330"/>
      <c r="Q36" s="317"/>
      <c r="S36" s="219"/>
      <c r="T36" s="219" t="s">
        <v>316</v>
      </c>
      <c r="U36" s="219"/>
    </row>
    <row r="37" spans="1:21" ht="18" customHeight="1">
      <c r="A37" s="194" t="s">
        <v>317</v>
      </c>
      <c r="B37" s="200">
        <v>38052</v>
      </c>
      <c r="C37" s="327"/>
      <c r="D37" s="201">
        <f t="shared" si="8"/>
        <v>19.723307681422863</v>
      </c>
      <c r="E37" s="217">
        <f t="shared" si="9"/>
        <v>38813.040000000001</v>
      </c>
      <c r="F37" s="203">
        <f t="shared" si="2"/>
        <v>20.118931359437688</v>
      </c>
      <c r="G37" s="213">
        <v>36</v>
      </c>
      <c r="H37" s="185">
        <v>38813</v>
      </c>
      <c r="I37" s="186">
        <f t="shared" si="10"/>
        <v>20.118138928311151</v>
      </c>
      <c r="J37" s="187">
        <v>1.9998948806895827E-2</v>
      </c>
      <c r="K37" s="188">
        <v>4.0388334598390717E-2</v>
      </c>
      <c r="L37" s="189">
        <f t="shared" si="3"/>
        <v>2.5469629316494491E-2</v>
      </c>
      <c r="M37" s="299"/>
      <c r="N37" s="327"/>
      <c r="O37" s="216"/>
      <c r="P37" s="330"/>
      <c r="Q37" s="318"/>
      <c r="R37" s="316" t="s">
        <v>318</v>
      </c>
      <c r="S37" s="219"/>
      <c r="T37" s="219"/>
      <c r="U37" s="219"/>
    </row>
    <row r="38" spans="1:21" ht="18" customHeight="1">
      <c r="A38" s="194" t="s">
        <v>319</v>
      </c>
      <c r="B38" s="200">
        <v>39002</v>
      </c>
      <c r="C38" s="327"/>
      <c r="D38" s="201">
        <f t="shared" si="8"/>
        <v>20.215716550795086</v>
      </c>
      <c r="E38" s="217">
        <f t="shared" si="9"/>
        <v>39782.04</v>
      </c>
      <c r="F38" s="203">
        <f t="shared" si="2"/>
        <v>20.621217304761611</v>
      </c>
      <c r="G38" s="213">
        <v>37</v>
      </c>
      <c r="H38" s="185">
        <v>39782</v>
      </c>
      <c r="I38" s="186">
        <f t="shared" si="10"/>
        <v>20.62040560755608</v>
      </c>
      <c r="J38" s="187">
        <v>1.9998974411568636E-2</v>
      </c>
      <c r="K38" s="188">
        <v>4.0428014127930609E-2</v>
      </c>
      <c r="L38" s="189">
        <f t="shared" si="3"/>
        <v>2.4965861953469198E-2</v>
      </c>
      <c r="M38" s="299"/>
      <c r="N38" s="327"/>
      <c r="O38" s="305" t="s">
        <v>10</v>
      </c>
      <c r="P38" s="331"/>
      <c r="Q38" s="215"/>
      <c r="R38" s="317"/>
      <c r="S38" s="220"/>
      <c r="T38" s="219"/>
      <c r="U38" s="221"/>
    </row>
    <row r="39" spans="1:21" ht="18" customHeight="1">
      <c r="A39" s="194" t="s">
        <v>320</v>
      </c>
      <c r="B39" s="200">
        <v>39961</v>
      </c>
      <c r="C39" s="327"/>
      <c r="D39" s="201">
        <f t="shared" si="8"/>
        <v>20.712790346298199</v>
      </c>
      <c r="E39" s="217">
        <f t="shared" si="9"/>
        <v>40760.22</v>
      </c>
      <c r="F39" s="203">
        <f t="shared" si="2"/>
        <v>21.128261748514912</v>
      </c>
      <c r="G39" s="213">
        <v>38</v>
      </c>
      <c r="H39" s="185">
        <v>40760</v>
      </c>
      <c r="I39" s="186">
        <f t="shared" si="10"/>
        <v>21.127337302397713</v>
      </c>
      <c r="J39" s="187">
        <v>1.9994494632266459E-2</v>
      </c>
      <c r="K39" s="188">
        <v>4.040532445269452E-2</v>
      </c>
      <c r="L39" s="189">
        <f t="shared" si="3"/>
        <v>2.4583982705746316E-2</v>
      </c>
      <c r="M39" s="299"/>
      <c r="N39" s="327"/>
      <c r="O39" s="306"/>
      <c r="P39" s="214"/>
      <c r="Q39" s="215"/>
      <c r="R39" s="317"/>
      <c r="S39" s="220"/>
      <c r="T39" s="219"/>
      <c r="U39" s="221"/>
    </row>
    <row r="40" spans="1:21" ht="18" customHeight="1">
      <c r="A40" s="194" t="s">
        <v>321</v>
      </c>
      <c r="B40" s="200">
        <v>40858</v>
      </c>
      <c r="C40" s="327"/>
      <c r="D40" s="201">
        <f t="shared" si="8"/>
        <v>21.177727984010708</v>
      </c>
      <c r="E40" s="217">
        <f t="shared" si="9"/>
        <v>41675.160000000003</v>
      </c>
      <c r="F40" s="203">
        <f t="shared" si="2"/>
        <v>21.602525425310237</v>
      </c>
      <c r="G40" s="213">
        <v>39</v>
      </c>
      <c r="H40" s="185">
        <v>41675</v>
      </c>
      <c r="I40" s="186">
        <f t="shared" si="10"/>
        <v>21.601613888062431</v>
      </c>
      <c r="J40" s="187">
        <v>1.9996083998237799E-2</v>
      </c>
      <c r="K40" s="188">
        <v>4.040029699217438E-2</v>
      </c>
      <c r="L40" s="189">
        <f t="shared" si="3"/>
        <v>2.244847890088322E-2</v>
      </c>
      <c r="M40" s="299"/>
      <c r="N40" s="327"/>
      <c r="O40" s="306"/>
      <c r="P40" s="216"/>
      <c r="Q40" s="215"/>
      <c r="R40" s="317"/>
      <c r="S40" s="219" t="s">
        <v>322</v>
      </c>
      <c r="T40" s="219"/>
      <c r="U40" s="219" t="s">
        <v>322</v>
      </c>
    </row>
    <row r="41" spans="1:21" ht="18" customHeight="1">
      <c r="A41" s="194" t="s">
        <v>323</v>
      </c>
      <c r="B41" s="200">
        <v>41846</v>
      </c>
      <c r="C41" s="327"/>
      <c r="D41" s="201">
        <f t="shared" si="8"/>
        <v>21.689833208157815</v>
      </c>
      <c r="E41" s="217">
        <f t="shared" si="9"/>
        <v>42682.92</v>
      </c>
      <c r="F41" s="203">
        <f t="shared" si="2"/>
        <v>22.124902808447111</v>
      </c>
      <c r="G41" s="213">
        <v>40</v>
      </c>
      <c r="H41" s="185">
        <v>42683</v>
      </c>
      <c r="I41" s="186">
        <f t="shared" si="10"/>
        <v>22.12409563489307</v>
      </c>
      <c r="J41" s="187">
        <v>2.0001911771734455E-2</v>
      </c>
      <c r="K41" s="188">
        <v>4.0417722948540416E-2</v>
      </c>
      <c r="L41" s="189">
        <f t="shared" si="3"/>
        <v>2.4187162567486504E-2</v>
      </c>
      <c r="M41" s="299"/>
      <c r="N41" s="327"/>
      <c r="O41" s="307"/>
      <c r="P41" s="313" t="s">
        <v>11</v>
      </c>
      <c r="Q41" s="316" t="s">
        <v>324</v>
      </c>
      <c r="R41" s="332"/>
      <c r="S41" s="219"/>
      <c r="T41" s="222"/>
      <c r="U41" s="219"/>
    </row>
    <row r="42" spans="1:21" ht="18" customHeight="1">
      <c r="A42" s="194" t="s">
        <v>325</v>
      </c>
      <c r="B42" s="200">
        <v>42806</v>
      </c>
      <c r="C42" s="327"/>
      <c r="D42" s="201">
        <f t="shared" si="8"/>
        <v>22.187425328786585</v>
      </c>
      <c r="E42" s="217">
        <f t="shared" si="9"/>
        <v>43662.12</v>
      </c>
      <c r="F42" s="203">
        <f t="shared" si="2"/>
        <v>22.632475974248127</v>
      </c>
      <c r="G42" s="213">
        <v>41</v>
      </c>
      <c r="H42" s="185">
        <v>43662</v>
      </c>
      <c r="I42" s="186">
        <f t="shared" si="10"/>
        <v>22.631545664801006</v>
      </c>
      <c r="J42" s="187">
        <v>1.9997196654674577E-2</v>
      </c>
      <c r="K42" s="188">
        <v>4.038887697476589E-2</v>
      </c>
      <c r="L42" s="189">
        <f t="shared" si="3"/>
        <v>2.2936532108802098E-2</v>
      </c>
      <c r="M42" s="299"/>
      <c r="N42" s="327"/>
      <c r="O42" s="216"/>
      <c r="P42" s="304"/>
      <c r="Q42" s="317"/>
      <c r="R42" s="215"/>
      <c r="S42" s="219"/>
      <c r="T42" s="222"/>
      <c r="U42" s="219"/>
    </row>
    <row r="43" spans="1:21" ht="18" customHeight="1">
      <c r="A43" s="194" t="s">
        <v>326</v>
      </c>
      <c r="B43" s="200">
        <v>43757</v>
      </c>
      <c r="C43" s="327"/>
      <c r="D43" s="201">
        <f t="shared" si="8"/>
        <v>22.680352523284462</v>
      </c>
      <c r="E43" s="217">
        <f t="shared" si="9"/>
        <v>44632.14</v>
      </c>
      <c r="F43" s="203">
        <f t="shared" si="2"/>
        <v>23.135290641619754</v>
      </c>
      <c r="G43" s="213">
        <v>42</v>
      </c>
      <c r="H43" s="185">
        <v>44632</v>
      </c>
      <c r="I43" s="186">
        <f t="shared" si="10"/>
        <v>23.134330679112235</v>
      </c>
      <c r="J43" s="187">
        <v>1.9996800511918093E-2</v>
      </c>
      <c r="K43" s="188">
        <v>4.039907222659897E-2</v>
      </c>
      <c r="L43" s="189">
        <f t="shared" si="3"/>
        <v>2.221611469928084E-2</v>
      </c>
      <c r="M43" s="299"/>
      <c r="N43" s="327"/>
      <c r="O43" s="216"/>
      <c r="P43" s="304"/>
      <c r="Q43" s="317"/>
      <c r="R43" s="215"/>
      <c r="S43" s="219"/>
      <c r="T43" s="222"/>
      <c r="U43" s="219"/>
    </row>
    <row r="44" spans="1:21" ht="18" customHeight="1">
      <c r="A44" s="194" t="s">
        <v>327</v>
      </c>
      <c r="B44" s="200">
        <v>44697</v>
      </c>
      <c r="C44" s="327"/>
      <c r="D44" s="201">
        <f t="shared" si="8"/>
        <v>23.167578141400131</v>
      </c>
      <c r="E44" s="217">
        <f t="shared" si="9"/>
        <v>45590.94</v>
      </c>
      <c r="F44" s="203">
        <f t="shared" si="2"/>
        <v>23.632289366466583</v>
      </c>
      <c r="G44" s="213">
        <v>43</v>
      </c>
      <c r="H44" s="185">
        <v>45591</v>
      </c>
      <c r="I44" s="186">
        <f t="shared" si="10"/>
        <v>23.631414007694165</v>
      </c>
      <c r="J44" s="187">
        <v>2.0001342371971272E-2</v>
      </c>
      <c r="K44" s="188">
        <v>4.0394679521424316E-2</v>
      </c>
      <c r="L44" s="189">
        <f t="shared" si="3"/>
        <v>2.1486825595984943E-2</v>
      </c>
      <c r="M44" s="299"/>
      <c r="N44" s="328"/>
      <c r="O44" s="216"/>
      <c r="P44" s="308"/>
      <c r="Q44" s="317"/>
      <c r="S44" s="219"/>
      <c r="T44" s="222"/>
      <c r="U44" s="219"/>
    </row>
    <row r="45" spans="1:21" ht="18" customHeight="1">
      <c r="C45" s="327"/>
      <c r="E45" s="207"/>
      <c r="F45" s="214"/>
      <c r="G45" s="223">
        <v>44</v>
      </c>
      <c r="H45" s="209">
        <v>46503</v>
      </c>
      <c r="I45" s="186">
        <f t="shared" si="10"/>
        <v>24.104135588159981</v>
      </c>
      <c r="J45" s="224"/>
      <c r="K45" s="225"/>
      <c r="L45" s="189">
        <f t="shared" si="3"/>
        <v>2.0003948147660721E-2</v>
      </c>
      <c r="M45" s="299"/>
      <c r="N45" s="333">
        <v>8.5000000000000006E-2</v>
      </c>
      <c r="O45" s="226"/>
      <c r="P45" s="227"/>
      <c r="Q45" s="332"/>
      <c r="S45" s="219"/>
      <c r="T45" s="228"/>
      <c r="U45" s="219"/>
    </row>
    <row r="46" spans="1:21" ht="18" customHeight="1">
      <c r="A46" s="194" t="s">
        <v>328</v>
      </c>
      <c r="B46" s="200">
        <v>45116.711744123779</v>
      </c>
      <c r="C46" s="327"/>
      <c r="D46" s="229"/>
      <c r="E46" s="202">
        <f t="shared" ref="E46:E55" si="11">B46*1.02</f>
        <v>46019.045979006252</v>
      </c>
      <c r="F46" s="230"/>
      <c r="G46" s="223">
        <v>45</v>
      </c>
      <c r="H46" s="209">
        <v>48000</v>
      </c>
      <c r="I46" s="186">
        <f t="shared" si="10"/>
        <v>24.88008318241144</v>
      </c>
      <c r="J46" s="231"/>
      <c r="K46" s="232"/>
      <c r="L46" s="233">
        <f>SUM(H46-H45)/H45</f>
        <v>3.2191471517966586E-2</v>
      </c>
      <c r="M46" s="299"/>
      <c r="N46" s="334"/>
      <c r="O46" s="336" t="s">
        <v>329</v>
      </c>
      <c r="P46" s="234"/>
      <c r="Q46" s="339" t="s">
        <v>330</v>
      </c>
      <c r="R46" s="235"/>
    </row>
    <row r="47" spans="1:21" ht="18" customHeight="1">
      <c r="A47" s="194" t="s">
        <v>328</v>
      </c>
      <c r="B47" s="200">
        <v>45116.711744123779</v>
      </c>
      <c r="C47" s="328"/>
      <c r="D47" s="229"/>
      <c r="E47" s="202">
        <f t="shared" si="11"/>
        <v>46019.045979006252</v>
      </c>
      <c r="F47" s="230"/>
      <c r="G47" s="223">
        <v>46</v>
      </c>
      <c r="H47" s="209">
        <v>50000</v>
      </c>
      <c r="I47" s="186">
        <f t="shared" si="10"/>
        <v>25.916753315011913</v>
      </c>
      <c r="J47" s="231"/>
      <c r="K47" s="232"/>
      <c r="L47" s="233">
        <f>SUM(H47-H46)/H46</f>
        <v>4.1666666666666664E-2</v>
      </c>
      <c r="M47" s="355" t="s">
        <v>331</v>
      </c>
      <c r="N47" s="334"/>
      <c r="O47" s="337"/>
      <c r="P47" s="234"/>
      <c r="Q47" s="340"/>
      <c r="R47" s="235"/>
    </row>
    <row r="48" spans="1:21" ht="18" customHeight="1">
      <c r="A48" s="194" t="s">
        <v>332</v>
      </c>
      <c r="B48" s="200">
        <v>47780.601784848528</v>
      </c>
      <c r="C48" s="333">
        <v>8.5000000000000006E-2</v>
      </c>
      <c r="D48" s="229"/>
      <c r="E48" s="202">
        <f t="shared" si="11"/>
        <v>48736.213820545498</v>
      </c>
      <c r="F48" s="214"/>
      <c r="G48" s="223">
        <v>47</v>
      </c>
      <c r="H48" s="209">
        <f t="shared" ref="H48:H53" si="12">H47*3.75%+H47</f>
        <v>51875</v>
      </c>
      <c r="I48" s="186">
        <f t="shared" si="10"/>
        <v>26.888631564324861</v>
      </c>
      <c r="J48" s="231"/>
      <c r="K48" s="232"/>
      <c r="L48" s="233">
        <f t="shared" ref="L48:L49" si="13">SUM(H48-H47)/H47</f>
        <v>3.7499999999999999E-2</v>
      </c>
      <c r="M48" s="355"/>
      <c r="N48" s="334"/>
      <c r="O48" s="337"/>
      <c r="P48" s="227"/>
      <c r="Q48" s="340"/>
      <c r="R48" s="235"/>
    </row>
    <row r="49" spans="1:20" ht="18" customHeight="1">
      <c r="A49" s="194" t="s">
        <v>333</v>
      </c>
      <c r="B49" s="200">
        <v>50446.721022260055</v>
      </c>
      <c r="C49" s="334"/>
      <c r="D49" s="229"/>
      <c r="E49" s="202">
        <f t="shared" si="11"/>
        <v>51455.655442705254</v>
      </c>
      <c r="F49" s="214"/>
      <c r="G49" s="223">
        <v>48</v>
      </c>
      <c r="H49" s="209">
        <v>54275</v>
      </c>
      <c r="I49" s="186">
        <f t="shared" si="10"/>
        <v>28.132635723445436</v>
      </c>
      <c r="J49" s="231"/>
      <c r="K49" s="232"/>
      <c r="L49" s="233">
        <f t="shared" si="13"/>
        <v>4.6265060240963857E-2</v>
      </c>
      <c r="M49" s="355"/>
      <c r="N49" s="334"/>
      <c r="O49" s="337"/>
      <c r="P49" s="227"/>
      <c r="Q49" s="340"/>
      <c r="R49" s="235"/>
    </row>
    <row r="50" spans="1:20" ht="18" customHeight="1">
      <c r="A50" s="194" t="s">
        <v>334</v>
      </c>
      <c r="B50" s="200">
        <v>53111.725661328201</v>
      </c>
      <c r="C50" s="334"/>
      <c r="D50" s="229"/>
      <c r="E50" s="202">
        <f t="shared" si="11"/>
        <v>54173.960174554762</v>
      </c>
      <c r="F50" s="214"/>
      <c r="G50" s="223">
        <v>49</v>
      </c>
      <c r="H50" s="209">
        <v>55840</v>
      </c>
      <c r="I50" s="186">
        <f t="shared" si="10"/>
        <v>28.943830102205304</v>
      </c>
      <c r="J50" s="231"/>
      <c r="K50" s="232"/>
      <c r="L50" s="233">
        <f t="shared" ref="L50:L52" si="14">SUM(H50-H49)/H49</f>
        <v>2.8834638415476739E-2</v>
      </c>
      <c r="M50" s="355"/>
      <c r="N50" s="334"/>
      <c r="O50" s="338"/>
      <c r="P50" s="227"/>
      <c r="Q50" s="341"/>
      <c r="R50" s="235"/>
    </row>
    <row r="51" spans="1:20" ht="18" customHeight="1">
      <c r="A51" s="194" t="s">
        <v>335</v>
      </c>
      <c r="B51" s="200">
        <v>53682.400013148719</v>
      </c>
      <c r="C51" s="334"/>
      <c r="D51" s="229"/>
      <c r="E51" s="202">
        <f t="shared" si="11"/>
        <v>54756.048013411695</v>
      </c>
      <c r="F51" s="236"/>
      <c r="G51" s="223">
        <v>50</v>
      </c>
      <c r="H51" s="209">
        <v>57933</v>
      </c>
      <c r="I51" s="186">
        <f t="shared" si="10"/>
        <v>30.028705395971706</v>
      </c>
      <c r="J51" s="231"/>
      <c r="K51" s="232"/>
      <c r="L51" s="233">
        <f t="shared" si="14"/>
        <v>3.7482091690544415E-2</v>
      </c>
      <c r="M51" s="355"/>
      <c r="N51" s="334"/>
      <c r="O51" s="227"/>
      <c r="P51" s="325" t="s">
        <v>336</v>
      </c>
      <c r="R51" s="324" t="s">
        <v>337</v>
      </c>
      <c r="T51" s="237"/>
    </row>
    <row r="52" spans="1:20" ht="18" customHeight="1">
      <c r="A52" s="194" t="s">
        <v>338</v>
      </c>
      <c r="B52" s="200">
        <v>55967.326617117636</v>
      </c>
      <c r="C52" s="334"/>
      <c r="D52" s="229"/>
      <c r="E52" s="202">
        <f t="shared" si="11"/>
        <v>57086.673149459988</v>
      </c>
      <c r="F52" s="236"/>
      <c r="G52" s="223">
        <v>51</v>
      </c>
      <c r="H52" s="209">
        <f t="shared" si="12"/>
        <v>60105.487500000003</v>
      </c>
      <c r="I52" s="186">
        <f t="shared" si="10"/>
        <v>31.154781848320646</v>
      </c>
      <c r="J52" s="231"/>
      <c r="K52" s="232"/>
      <c r="L52" s="233">
        <f t="shared" si="14"/>
        <v>3.7500000000000047E-2</v>
      </c>
      <c r="M52" s="355"/>
      <c r="N52" s="334"/>
      <c r="O52" s="227"/>
      <c r="P52" s="325"/>
      <c r="R52" s="324"/>
      <c r="T52" s="237"/>
    </row>
    <row r="53" spans="1:20" ht="18" customHeight="1">
      <c r="A53" s="194" t="s">
        <v>339</v>
      </c>
      <c r="B53" s="200">
        <v>58251.138622743165</v>
      </c>
      <c r="C53" s="334"/>
      <c r="D53" s="229"/>
      <c r="E53" s="202">
        <f t="shared" si="11"/>
        <v>59416.161395198033</v>
      </c>
      <c r="F53" s="236"/>
      <c r="G53" s="223">
        <v>52</v>
      </c>
      <c r="H53" s="209">
        <f t="shared" si="12"/>
        <v>62359.443281250002</v>
      </c>
      <c r="I53" s="186">
        <f t="shared" si="10"/>
        <v>32.323086167632667</v>
      </c>
      <c r="J53" s="231"/>
      <c r="K53" s="232"/>
      <c r="L53" s="233">
        <f t="shared" ref="L53:L57" si="15">SUM(H53-H52)/H52</f>
        <v>3.7499999999999978E-2</v>
      </c>
      <c r="M53" s="355"/>
      <c r="N53" s="334"/>
      <c r="O53" s="227"/>
      <c r="P53" s="325"/>
      <c r="R53" s="324"/>
      <c r="T53" s="237"/>
    </row>
    <row r="54" spans="1:20" ht="18" customHeight="1">
      <c r="A54" s="194" t="s">
        <v>340</v>
      </c>
      <c r="B54" s="200">
        <v>60536.065226712082</v>
      </c>
      <c r="C54" s="334"/>
      <c r="D54" s="229"/>
      <c r="E54" s="202">
        <f t="shared" si="11"/>
        <v>61746.786531246325</v>
      </c>
      <c r="F54" s="236"/>
      <c r="G54" s="223">
        <v>53</v>
      </c>
      <c r="H54" s="209">
        <v>64500</v>
      </c>
      <c r="I54" s="186">
        <f t="shared" si="10"/>
        <v>33.43261177636537</v>
      </c>
      <c r="J54" s="231"/>
      <c r="K54" s="232"/>
      <c r="L54" s="233">
        <f t="shared" si="15"/>
        <v>3.4326103732128931E-2</v>
      </c>
      <c r="M54" s="355"/>
      <c r="N54" s="335"/>
      <c r="O54" s="227"/>
      <c r="P54" s="325"/>
      <c r="R54" s="324"/>
      <c r="T54" s="237"/>
    </row>
    <row r="55" spans="1:20" ht="18" customHeight="1">
      <c r="A55" s="194" t="s">
        <v>341</v>
      </c>
      <c r="B55" s="200">
        <v>62819.877232337589</v>
      </c>
      <c r="C55" s="335"/>
      <c r="D55" s="229"/>
      <c r="E55" s="202">
        <f t="shared" si="11"/>
        <v>64076.274776984341</v>
      </c>
      <c r="F55" s="238"/>
      <c r="G55" s="223">
        <v>54</v>
      </c>
      <c r="H55" s="209">
        <v>66000</v>
      </c>
      <c r="I55" s="186">
        <f t="shared" si="10"/>
        <v>34.210114375815728</v>
      </c>
      <c r="J55" s="231"/>
      <c r="K55" s="232"/>
      <c r="L55" s="233">
        <f t="shared" si="15"/>
        <v>2.3255813953488372E-2</v>
      </c>
      <c r="M55" s="355"/>
      <c r="N55" s="357">
        <v>9.9000000000000005E-2</v>
      </c>
      <c r="O55" s="227"/>
      <c r="P55" s="325"/>
      <c r="R55" s="324"/>
    </row>
    <row r="56" spans="1:20" ht="18" customHeight="1">
      <c r="C56" s="358">
        <v>9.9000000000000005E-2</v>
      </c>
      <c r="E56" s="239"/>
      <c r="F56" s="239"/>
      <c r="G56" s="223">
        <v>55</v>
      </c>
      <c r="H56" s="284">
        <v>67500</v>
      </c>
      <c r="I56" s="186">
        <f t="shared" si="10"/>
        <v>34.987616975266086</v>
      </c>
      <c r="J56" s="240"/>
      <c r="K56" s="241"/>
      <c r="L56" s="242">
        <f t="shared" si="15"/>
        <v>2.2727272727272728E-2</v>
      </c>
      <c r="M56" s="355"/>
      <c r="N56" s="357"/>
      <c r="O56" s="227"/>
      <c r="P56" s="239"/>
      <c r="Q56" s="319"/>
    </row>
    <row r="57" spans="1:20" ht="18" customHeight="1">
      <c r="C57" s="359"/>
      <c r="E57" s="214"/>
      <c r="F57" s="214"/>
      <c r="G57" s="223">
        <v>56</v>
      </c>
      <c r="H57" s="284">
        <v>68850</v>
      </c>
      <c r="I57" s="186">
        <f t="shared" si="10"/>
        <v>35.687369314771402</v>
      </c>
      <c r="J57" s="240"/>
      <c r="K57" s="241"/>
      <c r="L57" s="242">
        <f t="shared" si="15"/>
        <v>0.02</v>
      </c>
      <c r="M57" s="355"/>
      <c r="N57" s="357"/>
      <c r="P57" s="227"/>
      <c r="Q57" s="320"/>
    </row>
    <row r="58" spans="1:20" ht="18" customHeight="1">
      <c r="A58" s="243" t="s">
        <v>342</v>
      </c>
      <c r="B58" s="176" t="s">
        <v>343</v>
      </c>
      <c r="C58" s="359"/>
      <c r="D58" s="244"/>
      <c r="E58" s="195" t="s">
        <v>344</v>
      </c>
      <c r="F58" s="214"/>
      <c r="G58" s="223">
        <v>57</v>
      </c>
      <c r="H58" s="209">
        <v>70250</v>
      </c>
      <c r="I58" s="186">
        <f t="shared" si="10"/>
        <v>36.413038407591742</v>
      </c>
      <c r="J58" s="245"/>
      <c r="K58" s="246"/>
      <c r="L58" s="247">
        <f>SUM(H58-H57)/H57</f>
        <v>2.0334059549745823E-2</v>
      </c>
      <c r="M58" s="355"/>
      <c r="N58" s="357"/>
      <c r="O58" s="321" t="s">
        <v>345</v>
      </c>
      <c r="P58" s="227"/>
      <c r="R58" s="324" t="s">
        <v>346</v>
      </c>
      <c r="T58" s="237"/>
    </row>
    <row r="59" spans="1:20" ht="18" customHeight="1">
      <c r="A59" s="243" t="s">
        <v>347</v>
      </c>
      <c r="B59" s="176" t="s">
        <v>348</v>
      </c>
      <c r="C59" s="359"/>
      <c r="D59" s="244"/>
      <c r="E59" s="195" t="s">
        <v>349</v>
      </c>
      <c r="F59" s="214"/>
      <c r="G59" s="223">
        <v>58</v>
      </c>
      <c r="H59" s="209">
        <f>H58*3.85%+H58</f>
        <v>72954.625</v>
      </c>
      <c r="I59" s="186">
        <f t="shared" si="10"/>
        <v>37.814940386284022</v>
      </c>
      <c r="J59" s="245"/>
      <c r="K59" s="246"/>
      <c r="L59" s="247">
        <f t="shared" ref="L59:L67" si="16">SUM(H59-H58)/H58</f>
        <v>3.85E-2</v>
      </c>
      <c r="M59" s="355"/>
      <c r="N59" s="357"/>
      <c r="O59" s="322"/>
      <c r="P59" s="227"/>
      <c r="R59" s="324"/>
      <c r="T59" s="237"/>
    </row>
    <row r="60" spans="1:20" ht="18" customHeight="1">
      <c r="A60" s="243">
        <v>63</v>
      </c>
      <c r="B60" s="248">
        <v>74242</v>
      </c>
      <c r="C60" s="359"/>
      <c r="D60" s="229"/>
      <c r="E60" s="249">
        <f>B60*1.02</f>
        <v>75726.84</v>
      </c>
      <c r="F60" s="214"/>
      <c r="G60" s="223">
        <v>59</v>
      </c>
      <c r="H60" s="209">
        <f>H59*3.85%+H59</f>
        <v>75763.378062500007</v>
      </c>
      <c r="I60" s="186">
        <f t="shared" si="10"/>
        <v>39.270815591155966</v>
      </c>
      <c r="J60" s="245"/>
      <c r="K60" s="246"/>
      <c r="L60" s="247">
        <f t="shared" si="16"/>
        <v>3.8500000000000097E-2</v>
      </c>
      <c r="M60" s="355"/>
      <c r="N60" s="357"/>
      <c r="O60" s="322"/>
      <c r="P60" s="227"/>
      <c r="R60" s="324"/>
      <c r="T60" s="237"/>
    </row>
    <row r="61" spans="1:20" ht="18" customHeight="1">
      <c r="A61" s="243">
        <v>64</v>
      </c>
      <c r="B61" s="248">
        <v>75717</v>
      </c>
      <c r="C61" s="359"/>
      <c r="D61" s="229"/>
      <c r="E61" s="249">
        <f>B61*1.02</f>
        <v>77231.34</v>
      </c>
      <c r="F61" s="214"/>
      <c r="G61" s="223">
        <v>60</v>
      </c>
      <c r="H61" s="209">
        <f>H60*3.85%+H60</f>
        <v>78680.268117906264</v>
      </c>
      <c r="I61" s="186">
        <f t="shared" si="10"/>
        <v>40.78274199141547</v>
      </c>
      <c r="J61" s="245"/>
      <c r="K61" s="246"/>
      <c r="L61" s="247">
        <f t="shared" si="16"/>
        <v>3.8500000000000083E-2</v>
      </c>
      <c r="M61" s="355"/>
      <c r="N61" s="357"/>
      <c r="O61" s="323"/>
      <c r="P61" s="227"/>
      <c r="R61" s="324"/>
      <c r="T61" s="237"/>
    </row>
    <row r="62" spans="1:20" ht="18" customHeight="1">
      <c r="A62" s="243" t="s">
        <v>350</v>
      </c>
      <c r="B62" s="176" t="s">
        <v>351</v>
      </c>
      <c r="C62" s="359"/>
      <c r="D62" s="244"/>
      <c r="E62" s="250" t="s">
        <v>352</v>
      </c>
      <c r="F62" s="236"/>
      <c r="G62" s="223">
        <v>61</v>
      </c>
      <c r="H62" s="209">
        <v>82500</v>
      </c>
      <c r="I62" s="186">
        <f t="shared" si="10"/>
        <v>42.762642969769658</v>
      </c>
      <c r="J62" s="245"/>
      <c r="K62" s="246"/>
      <c r="L62" s="247">
        <f t="shared" si="16"/>
        <v>4.8547519898758856E-2</v>
      </c>
      <c r="M62" s="355"/>
      <c r="N62" s="357"/>
      <c r="O62" s="251"/>
      <c r="P62" s="325" t="s">
        <v>353</v>
      </c>
      <c r="Q62" s="324" t="s">
        <v>354</v>
      </c>
      <c r="T62" s="182"/>
    </row>
    <row r="63" spans="1:20" ht="18" customHeight="1">
      <c r="A63" s="243" t="s">
        <v>355</v>
      </c>
      <c r="B63" s="176" t="s">
        <v>356</v>
      </c>
      <c r="C63" s="359"/>
      <c r="D63" s="244"/>
      <c r="E63" s="178" t="s">
        <v>357</v>
      </c>
      <c r="F63" s="236"/>
      <c r="G63" s="223">
        <v>62</v>
      </c>
      <c r="H63" s="209">
        <f>H62*3.85%+H62</f>
        <v>85676.25</v>
      </c>
      <c r="I63" s="186">
        <f t="shared" si="10"/>
        <v>44.409004724105792</v>
      </c>
      <c r="J63" s="245"/>
      <c r="K63" s="246"/>
      <c r="L63" s="247">
        <f t="shared" si="16"/>
        <v>3.85E-2</v>
      </c>
      <c r="M63" s="355"/>
      <c r="N63" s="357"/>
      <c r="O63" s="252"/>
      <c r="P63" s="325"/>
      <c r="Q63" s="324"/>
      <c r="T63" s="182"/>
    </row>
    <row r="64" spans="1:20" ht="18" customHeight="1">
      <c r="A64" s="243">
        <v>69</v>
      </c>
      <c r="B64" s="248">
        <v>85664</v>
      </c>
      <c r="C64" s="359"/>
      <c r="D64" s="244"/>
      <c r="E64" s="250">
        <v>87377</v>
      </c>
      <c r="F64" s="236"/>
      <c r="G64" s="223">
        <v>63</v>
      </c>
      <c r="H64" s="209">
        <f>H63*3.85%+H63</f>
        <v>88974.785625000004</v>
      </c>
      <c r="I64" s="186">
        <f t="shared" si="10"/>
        <v>46.118751405983865</v>
      </c>
      <c r="J64" s="245"/>
      <c r="K64" s="246"/>
      <c r="L64" s="247">
        <f t="shared" si="16"/>
        <v>3.8500000000000048E-2</v>
      </c>
      <c r="M64" s="355"/>
      <c r="N64" s="357"/>
      <c r="O64" s="227"/>
      <c r="P64" s="325"/>
      <c r="Q64" s="324"/>
      <c r="T64" s="182"/>
    </row>
    <row r="65" spans="1:20" ht="18" customHeight="1">
      <c r="A65" s="243">
        <v>70</v>
      </c>
      <c r="B65" s="248">
        <v>88661</v>
      </c>
      <c r="C65" s="360"/>
      <c r="D65" s="244"/>
      <c r="E65" s="250">
        <v>90434</v>
      </c>
      <c r="F65" s="236"/>
      <c r="G65" s="223">
        <v>64</v>
      </c>
      <c r="H65" s="209">
        <v>91400</v>
      </c>
      <c r="I65" s="186">
        <f t="shared" si="10"/>
        <v>47.37582505984178</v>
      </c>
      <c r="J65" s="245"/>
      <c r="K65" s="246"/>
      <c r="L65" s="247"/>
      <c r="M65" s="355"/>
      <c r="N65" s="357"/>
      <c r="O65" s="227"/>
      <c r="P65" s="325"/>
      <c r="Q65" s="342"/>
      <c r="T65" s="182"/>
    </row>
    <row r="66" spans="1:20" ht="18" customHeight="1">
      <c r="A66" s="243">
        <v>71</v>
      </c>
      <c r="B66" s="248">
        <v>91658</v>
      </c>
      <c r="C66" s="343">
        <v>0.105</v>
      </c>
      <c r="D66" s="253"/>
      <c r="E66" s="249">
        <f>B66*1.02</f>
        <v>93491.16</v>
      </c>
      <c r="F66" s="236"/>
      <c r="G66" s="223">
        <v>65</v>
      </c>
      <c r="H66" s="209">
        <v>94000</v>
      </c>
      <c r="I66" s="186">
        <f t="shared" si="10"/>
        <v>48.723496232222402</v>
      </c>
      <c r="J66" s="245"/>
      <c r="K66" s="246"/>
      <c r="L66" s="247">
        <f>SUM(H66-H64)/H64</f>
        <v>5.6479083817966722E-2</v>
      </c>
      <c r="M66" s="355"/>
      <c r="N66" s="346">
        <v>0.105</v>
      </c>
      <c r="O66" s="227"/>
      <c r="P66" s="325"/>
      <c r="Q66" s="342"/>
      <c r="R66" s="339" t="s">
        <v>358</v>
      </c>
      <c r="T66" s="182"/>
    </row>
    <row r="67" spans="1:20" ht="18" customHeight="1">
      <c r="A67" s="254"/>
      <c r="C67" s="344"/>
      <c r="E67" s="255"/>
      <c r="F67" s="255"/>
      <c r="G67" s="223">
        <v>66</v>
      </c>
      <c r="H67" s="209">
        <v>95880</v>
      </c>
      <c r="I67" s="186">
        <f t="shared" si="10"/>
        <v>49.697966156866848</v>
      </c>
      <c r="J67" s="245"/>
      <c r="K67" s="246"/>
      <c r="L67" s="247">
        <f t="shared" si="16"/>
        <v>0.02</v>
      </c>
      <c r="M67" s="355"/>
      <c r="N67" s="346"/>
      <c r="O67" s="227"/>
      <c r="P67" s="256"/>
      <c r="Q67" s="257"/>
      <c r="R67" s="340"/>
      <c r="T67" s="182"/>
    </row>
    <row r="68" spans="1:20" ht="18" customHeight="1">
      <c r="A68" s="254"/>
      <c r="C68" s="344"/>
      <c r="E68" s="255"/>
      <c r="F68" s="255"/>
      <c r="G68" s="213">
        <v>67</v>
      </c>
      <c r="H68" s="209">
        <v>98000</v>
      </c>
      <c r="I68" s="186">
        <f t="shared" si="10"/>
        <v>50.796836497423349</v>
      </c>
      <c r="J68" s="245"/>
      <c r="K68" s="246"/>
      <c r="L68" s="247">
        <f t="shared" ref="L68:L85" si="17">SUM(H68-H67)/H67</f>
        <v>2.2110972048393827E-2</v>
      </c>
      <c r="M68" s="355"/>
      <c r="N68" s="346"/>
      <c r="O68" s="227"/>
      <c r="P68" s="256"/>
      <c r="Q68" s="258"/>
      <c r="R68" s="341"/>
      <c r="T68" s="237"/>
    </row>
    <row r="69" spans="1:20" ht="18" customHeight="1">
      <c r="A69" s="243">
        <v>72</v>
      </c>
      <c r="B69" s="200">
        <v>94658.293365294958</v>
      </c>
      <c r="C69" s="344"/>
      <c r="D69" s="229"/>
      <c r="E69" s="259">
        <v>96551</v>
      </c>
      <c r="F69" s="255"/>
      <c r="G69" s="213">
        <v>68</v>
      </c>
      <c r="H69" s="209">
        <v>101000</v>
      </c>
      <c r="I69" s="186">
        <f t="shared" si="10"/>
        <v>52.351841696324065</v>
      </c>
      <c r="J69" s="260"/>
      <c r="K69" s="261"/>
      <c r="L69" s="262">
        <f>SUM(H69-H68)/H68</f>
        <v>3.0612244897959183E-2</v>
      </c>
      <c r="M69" s="355"/>
      <c r="N69" s="346"/>
      <c r="O69" s="347" t="s">
        <v>359</v>
      </c>
      <c r="P69" s="263"/>
      <c r="Q69" s="324" t="s">
        <v>360</v>
      </c>
    </row>
    <row r="70" spans="1:20" ht="18" customHeight="1">
      <c r="A70" s="243">
        <v>73</v>
      </c>
      <c r="B70" s="200">
        <v>98779.334866221252</v>
      </c>
      <c r="C70" s="344"/>
      <c r="D70" s="229"/>
      <c r="E70" s="259">
        <v>100755</v>
      </c>
      <c r="F70" s="255"/>
      <c r="G70" s="213">
        <v>69</v>
      </c>
      <c r="H70" s="209">
        <f>H69*3.85%+H69</f>
        <v>104888.5</v>
      </c>
      <c r="I70" s="186">
        <f t="shared" si="10"/>
        <v>54.367387601632551</v>
      </c>
      <c r="J70" s="260"/>
      <c r="K70" s="261"/>
      <c r="L70" s="262">
        <f t="shared" si="17"/>
        <v>3.85E-2</v>
      </c>
      <c r="M70" s="355"/>
      <c r="N70" s="346"/>
      <c r="O70" s="347"/>
      <c r="P70" s="263"/>
      <c r="Q70" s="324"/>
    </row>
    <row r="71" spans="1:20" ht="18" customHeight="1">
      <c r="A71" s="175" t="s">
        <v>361</v>
      </c>
      <c r="B71" s="200">
        <v>102788.67756180576</v>
      </c>
      <c r="C71" s="345"/>
      <c r="D71" s="229"/>
      <c r="E71" s="259">
        <v>104845</v>
      </c>
      <c r="F71" s="214"/>
      <c r="G71" s="213">
        <v>70</v>
      </c>
      <c r="H71" s="209">
        <v>109100</v>
      </c>
      <c r="I71" s="186">
        <f t="shared" si="10"/>
        <v>56.550355733356</v>
      </c>
      <c r="J71" s="260"/>
      <c r="K71" s="261"/>
      <c r="L71" s="262">
        <f t="shared" si="17"/>
        <v>4.0152161581107557E-2</v>
      </c>
      <c r="M71" s="355"/>
      <c r="N71" s="348">
        <v>0.114</v>
      </c>
      <c r="O71" s="347"/>
      <c r="P71" s="214"/>
      <c r="Q71" s="324"/>
    </row>
    <row r="72" spans="1:20" ht="18" customHeight="1">
      <c r="A72" s="175" t="s">
        <v>362</v>
      </c>
      <c r="B72" s="200">
        <v>106908.6450357576</v>
      </c>
      <c r="C72" s="349">
        <v>0.114</v>
      </c>
      <c r="D72" s="229"/>
      <c r="E72" s="259">
        <v>109047</v>
      </c>
      <c r="F72" s="214"/>
      <c r="G72" s="213">
        <v>71</v>
      </c>
      <c r="H72" s="209">
        <v>110950</v>
      </c>
      <c r="I72" s="186">
        <f t="shared" si="10"/>
        <v>57.509275606011435</v>
      </c>
      <c r="J72" s="260"/>
      <c r="K72" s="261"/>
      <c r="L72" s="264">
        <f t="shared" si="17"/>
        <v>1.6956920256645278E-2</v>
      </c>
      <c r="M72" s="355"/>
      <c r="N72" s="348"/>
      <c r="O72" s="347"/>
      <c r="P72" s="214"/>
      <c r="Q72" s="324"/>
    </row>
    <row r="73" spans="1:20" ht="18" customHeight="1">
      <c r="A73" s="254"/>
      <c r="C73" s="350"/>
      <c r="D73" s="229"/>
      <c r="E73" s="214"/>
      <c r="F73" s="214"/>
      <c r="G73" s="213">
        <v>72</v>
      </c>
      <c r="H73" s="284">
        <v>113170</v>
      </c>
      <c r="I73" s="186">
        <f t="shared" si="10"/>
        <v>58.659979453197977</v>
      </c>
      <c r="J73" s="240"/>
      <c r="K73" s="241"/>
      <c r="L73" s="242">
        <f t="shared" si="17"/>
        <v>2.0009013068949977E-2</v>
      </c>
      <c r="M73" s="355"/>
      <c r="N73" s="348"/>
      <c r="O73" s="237"/>
      <c r="P73" s="214"/>
      <c r="Q73" s="265"/>
    </row>
    <row r="74" spans="1:20" ht="18" customHeight="1">
      <c r="A74" s="254"/>
      <c r="C74" s="350"/>
      <c r="D74" s="229"/>
      <c r="E74" s="214"/>
      <c r="F74" s="214"/>
      <c r="G74" s="213">
        <v>73</v>
      </c>
      <c r="H74" s="284">
        <v>115430</v>
      </c>
      <c r="I74" s="186">
        <f t="shared" si="10"/>
        <v>59.83141670303651</v>
      </c>
      <c r="J74" s="240"/>
      <c r="K74" s="241"/>
      <c r="L74" s="242"/>
      <c r="M74" s="355"/>
      <c r="N74" s="348"/>
      <c r="O74" s="237"/>
      <c r="P74" s="214"/>
      <c r="Q74" s="266"/>
    </row>
    <row r="75" spans="1:20" ht="18" customHeight="1">
      <c r="A75" s="175" t="s">
        <v>363</v>
      </c>
      <c r="B75" s="267">
        <v>111832.395913791</v>
      </c>
      <c r="C75" s="350"/>
      <c r="D75" s="229"/>
      <c r="E75" s="259">
        <v>114069</v>
      </c>
      <c r="F75" s="237"/>
      <c r="G75" s="213">
        <v>74</v>
      </c>
      <c r="H75" s="209">
        <v>118000</v>
      </c>
      <c r="I75" s="186">
        <f t="shared" si="10"/>
        <v>61.163537823428115</v>
      </c>
      <c r="J75" s="268"/>
      <c r="K75" s="269"/>
      <c r="L75" s="270">
        <f>SUM(H75-H73)/H73</f>
        <v>4.2679155253158962E-2</v>
      </c>
      <c r="M75" s="355"/>
      <c r="N75" s="348"/>
      <c r="O75" s="271"/>
      <c r="P75" s="352" t="s">
        <v>364</v>
      </c>
      <c r="Q75" s="342" t="s">
        <v>365</v>
      </c>
      <c r="R75" s="272"/>
      <c r="T75" s="182"/>
    </row>
    <row r="76" spans="1:20" ht="18" customHeight="1">
      <c r="A76" s="175" t="s">
        <v>366</v>
      </c>
      <c r="B76" s="267">
        <v>115773.376837194</v>
      </c>
      <c r="C76" s="350"/>
      <c r="D76" s="229"/>
      <c r="E76" s="259">
        <v>118088</v>
      </c>
      <c r="F76" s="237"/>
      <c r="G76" s="213">
        <v>75</v>
      </c>
      <c r="H76" s="209">
        <f>H75*3.85%+H75</f>
        <v>122543</v>
      </c>
      <c r="I76" s="186">
        <f t="shared" si="10"/>
        <v>63.518334029630097</v>
      </c>
      <c r="J76" s="268"/>
      <c r="K76" s="269"/>
      <c r="L76" s="270">
        <f t="shared" si="17"/>
        <v>3.85E-2</v>
      </c>
      <c r="M76" s="355"/>
      <c r="N76" s="348"/>
      <c r="O76" s="271"/>
      <c r="P76" s="353"/>
      <c r="Q76" s="342"/>
      <c r="R76" s="272"/>
      <c r="T76" s="182"/>
    </row>
    <row r="77" spans="1:20" ht="18" customHeight="1">
      <c r="A77" s="175" t="s">
        <v>367</v>
      </c>
      <c r="B77" s="267" t="s">
        <v>368</v>
      </c>
      <c r="C77" s="350"/>
      <c r="D77" s="229"/>
      <c r="E77" s="259" t="s">
        <v>369</v>
      </c>
      <c r="F77" s="237"/>
      <c r="G77" s="213">
        <v>76</v>
      </c>
      <c r="H77" s="209">
        <v>127250</v>
      </c>
      <c r="I77" s="186">
        <f t="shared" si="10"/>
        <v>65.958137186705315</v>
      </c>
      <c r="J77" s="268"/>
      <c r="K77" s="269"/>
      <c r="L77" s="270">
        <f t="shared" si="17"/>
        <v>3.8411006748651493E-2</v>
      </c>
      <c r="M77" s="355"/>
      <c r="N77" s="348"/>
      <c r="O77" s="361" t="s">
        <v>370</v>
      </c>
      <c r="P77" s="354"/>
      <c r="Q77" s="342"/>
      <c r="R77" s="272"/>
      <c r="T77" s="182"/>
    </row>
    <row r="78" spans="1:20" ht="18" customHeight="1">
      <c r="A78" s="175" t="s">
        <v>371</v>
      </c>
      <c r="B78" s="273">
        <v>127099</v>
      </c>
      <c r="C78" s="350"/>
      <c r="D78" s="244"/>
      <c r="E78" s="274">
        <v>129641</v>
      </c>
      <c r="F78" s="237"/>
      <c r="G78" s="213">
        <v>77</v>
      </c>
      <c r="H78" s="209">
        <v>133261</v>
      </c>
      <c r="I78" s="186">
        <f t="shared" si="10"/>
        <v>69.073849270236053</v>
      </c>
      <c r="J78" s="268"/>
      <c r="K78" s="269"/>
      <c r="L78" s="270" t="e">
        <f>SUM(H78-#REF!)/#REF!</f>
        <v>#REF!</v>
      </c>
      <c r="M78" s="355"/>
      <c r="N78" s="348"/>
      <c r="O78" s="362"/>
      <c r="P78" s="237"/>
      <c r="Q78" s="324"/>
      <c r="R78" s="192"/>
      <c r="T78" s="182"/>
    </row>
    <row r="79" spans="1:20" ht="18" customHeight="1">
      <c r="A79" s="175" t="s">
        <v>372</v>
      </c>
      <c r="B79" s="275" t="s">
        <v>373</v>
      </c>
      <c r="C79" s="351"/>
      <c r="D79" s="244"/>
      <c r="E79" s="276" t="s">
        <v>374</v>
      </c>
      <c r="F79" s="214"/>
      <c r="G79" s="213">
        <v>78</v>
      </c>
      <c r="H79" s="209">
        <v>137249</v>
      </c>
      <c r="I79" s="186">
        <f t="shared" si="10"/>
        <v>71.140969514641398</v>
      </c>
      <c r="J79" s="268"/>
      <c r="K79" s="269"/>
      <c r="L79" s="270">
        <f t="shared" si="17"/>
        <v>2.9926234982477994E-2</v>
      </c>
      <c r="M79" s="355"/>
      <c r="N79" s="348"/>
      <c r="O79" s="363"/>
      <c r="P79" s="214"/>
      <c r="Q79" s="324"/>
      <c r="T79" s="182"/>
    </row>
    <row r="80" spans="1:20" ht="18" customHeight="1">
      <c r="C80" s="242"/>
      <c r="E80" s="271"/>
      <c r="F80" s="271"/>
      <c r="G80" s="213">
        <v>79</v>
      </c>
      <c r="H80" s="209">
        <v>141500</v>
      </c>
      <c r="I80" s="186">
        <f t="shared" si="10"/>
        <v>73.344411881483708</v>
      </c>
      <c r="J80" s="240"/>
      <c r="K80" s="241"/>
      <c r="L80" s="242">
        <f t="shared" si="17"/>
        <v>3.0972903263411754E-2</v>
      </c>
      <c r="M80" s="355"/>
      <c r="N80" s="348"/>
      <c r="O80" s="271"/>
      <c r="P80" s="271"/>
      <c r="Q80" s="364"/>
    </row>
    <row r="81" spans="1:20" ht="18" customHeight="1">
      <c r="C81" s="242"/>
      <c r="E81" s="271"/>
      <c r="F81" s="271"/>
      <c r="G81" s="213">
        <v>80</v>
      </c>
      <c r="H81" s="209">
        <v>146000</v>
      </c>
      <c r="I81" s="186">
        <f t="shared" si="10"/>
        <v>75.676919679834782</v>
      </c>
      <c r="J81" s="240"/>
      <c r="K81" s="241"/>
      <c r="L81" s="242">
        <f t="shared" si="17"/>
        <v>3.1802120141342753E-2</v>
      </c>
      <c r="M81" s="356"/>
      <c r="N81" s="348"/>
      <c r="O81" s="214"/>
      <c r="P81" s="271"/>
      <c r="Q81" s="364"/>
    </row>
    <row r="82" spans="1:20" ht="18" customHeight="1">
      <c r="A82" s="243">
        <v>83</v>
      </c>
      <c r="B82" s="267">
        <v>161278</v>
      </c>
      <c r="C82" s="365">
        <v>0.125</v>
      </c>
      <c r="D82" s="229"/>
      <c r="E82" s="259">
        <v>164505</v>
      </c>
      <c r="F82" s="271"/>
      <c r="G82" s="213">
        <v>81</v>
      </c>
      <c r="H82" s="209">
        <v>168000</v>
      </c>
      <c r="I82" s="186">
        <f t="shared" si="10"/>
        <v>87.080291138440032</v>
      </c>
      <c r="J82" s="224"/>
      <c r="K82" s="225"/>
      <c r="L82" s="277"/>
      <c r="M82" s="368" t="s">
        <v>375</v>
      </c>
      <c r="N82" s="371">
        <v>0.125</v>
      </c>
      <c r="O82" s="352" t="s">
        <v>376</v>
      </c>
      <c r="P82" s="271"/>
      <c r="Q82" s="324" t="s">
        <v>377</v>
      </c>
      <c r="T82" s="228"/>
    </row>
    <row r="83" spans="1:20" ht="18" customHeight="1">
      <c r="A83" s="243">
        <v>84</v>
      </c>
      <c r="B83" s="267">
        <v>166480</v>
      </c>
      <c r="C83" s="366"/>
      <c r="D83" s="229"/>
      <c r="E83" s="259">
        <v>169810</v>
      </c>
      <c r="F83" s="271"/>
      <c r="G83" s="213">
        <v>82</v>
      </c>
      <c r="H83" s="209">
        <v>172000</v>
      </c>
      <c r="I83" s="186">
        <f t="shared" si="10"/>
        <v>89.153631403640986</v>
      </c>
      <c r="J83" s="224"/>
      <c r="K83" s="225"/>
      <c r="L83" s="277">
        <f t="shared" si="17"/>
        <v>2.3809523809523808E-2</v>
      </c>
      <c r="M83" s="369"/>
      <c r="N83" s="371"/>
      <c r="O83" s="353"/>
      <c r="P83" s="271"/>
      <c r="Q83" s="324"/>
      <c r="T83" s="228"/>
    </row>
    <row r="84" spans="1:20" ht="18" customHeight="1">
      <c r="A84" s="175" t="s">
        <v>378</v>
      </c>
      <c r="B84" s="267">
        <v>171683</v>
      </c>
      <c r="C84" s="366"/>
      <c r="D84" s="229"/>
      <c r="E84" s="259">
        <v>175117</v>
      </c>
      <c r="F84" s="214"/>
      <c r="G84" s="213">
        <v>83</v>
      </c>
      <c r="H84" s="209">
        <v>176300</v>
      </c>
      <c r="I84" s="186">
        <f t="shared" si="10"/>
        <v>91.382472188732009</v>
      </c>
      <c r="J84" s="224"/>
      <c r="K84" s="225"/>
      <c r="L84" s="277">
        <f t="shared" si="17"/>
        <v>2.5000000000000001E-2</v>
      </c>
      <c r="M84" s="369"/>
      <c r="N84" s="371"/>
      <c r="O84" s="353"/>
      <c r="P84" s="214"/>
      <c r="Q84" s="324"/>
      <c r="T84" s="228"/>
    </row>
    <row r="85" spans="1:20" ht="18" customHeight="1">
      <c r="A85" s="175" t="s">
        <v>379</v>
      </c>
      <c r="B85" s="267">
        <v>176885</v>
      </c>
      <c r="C85" s="367"/>
      <c r="D85" s="229"/>
      <c r="E85" s="259">
        <v>180423</v>
      </c>
      <c r="F85" s="214"/>
      <c r="G85" s="213">
        <v>84</v>
      </c>
      <c r="H85" s="209">
        <v>180423</v>
      </c>
      <c r="I85" s="186">
        <f t="shared" si="10"/>
        <v>93.519567667087898</v>
      </c>
      <c r="J85" s="224"/>
      <c r="K85" s="225"/>
      <c r="L85" s="277">
        <f t="shared" si="17"/>
        <v>2.3386273397617698E-2</v>
      </c>
      <c r="M85" s="370"/>
      <c r="N85" s="371"/>
      <c r="O85" s="354"/>
      <c r="P85" s="214"/>
      <c r="Q85" s="324"/>
      <c r="T85" s="228"/>
    </row>
  </sheetData>
  <sheetProtection algorithmName="SHA-512" hashValue="ceY+qdQFkOEAQdzm7Lt4nD0NKY1cv8UhqfnlQjEVkGLsyibGEVTyV5nToX9vniGE4ZsOPmoyNmyOg/nmNJCyiA==" saltValue="XzcUYeefQZq/EEsmvI5E2A==" spinCount="100000" sheet="1" objects="1" scenarios="1"/>
  <mergeCells count="64">
    <mergeCell ref="C82:C85"/>
    <mergeCell ref="M82:M85"/>
    <mergeCell ref="N82:N85"/>
    <mergeCell ref="O82:O85"/>
    <mergeCell ref="Q82:Q85"/>
    <mergeCell ref="R51:R55"/>
    <mergeCell ref="N55:N65"/>
    <mergeCell ref="C56:C65"/>
    <mergeCell ref="O77:O79"/>
    <mergeCell ref="Q80:Q81"/>
    <mergeCell ref="C72:C79"/>
    <mergeCell ref="P75:P77"/>
    <mergeCell ref="Q75:Q79"/>
    <mergeCell ref="M47:M81"/>
    <mergeCell ref="C48:C55"/>
    <mergeCell ref="P51:P55"/>
    <mergeCell ref="N66:N70"/>
    <mergeCell ref="R66:R68"/>
    <mergeCell ref="O69:O72"/>
    <mergeCell ref="Q69:Q72"/>
    <mergeCell ref="N71:N81"/>
    <mergeCell ref="Q56:Q57"/>
    <mergeCell ref="O58:O61"/>
    <mergeCell ref="R58:R61"/>
    <mergeCell ref="P62:P66"/>
    <mergeCell ref="C35:C47"/>
    <mergeCell ref="N35:N44"/>
    <mergeCell ref="P35:P38"/>
    <mergeCell ref="R37:R41"/>
    <mergeCell ref="O38:O41"/>
    <mergeCell ref="P41:P44"/>
    <mergeCell ref="Q41:Q45"/>
    <mergeCell ref="N45:N54"/>
    <mergeCell ref="O46:O50"/>
    <mergeCell ref="Q46:Q50"/>
    <mergeCell ref="Q62:Q66"/>
    <mergeCell ref="C66:C71"/>
    <mergeCell ref="O9:O13"/>
    <mergeCell ref="Q9:Q14"/>
    <mergeCell ref="P13:P18"/>
    <mergeCell ref="R14:R19"/>
    <mergeCell ref="R24:R27"/>
    <mergeCell ref="O26:O29"/>
    <mergeCell ref="Q27:Q30"/>
    <mergeCell ref="P29:P32"/>
    <mergeCell ref="R30:R33"/>
    <mergeCell ref="O32:O35"/>
    <mergeCell ref="Q33:Q37"/>
    <mergeCell ref="O1:P1"/>
    <mergeCell ref="Q1:R1"/>
    <mergeCell ref="C2:C15"/>
    <mergeCell ref="M2:M46"/>
    <mergeCell ref="N2:N15"/>
    <mergeCell ref="R3:R5"/>
    <mergeCell ref="P4:P5"/>
    <mergeCell ref="O5:O7"/>
    <mergeCell ref="Q5:Q7"/>
    <mergeCell ref="P7:P9"/>
    <mergeCell ref="C16:C34"/>
    <mergeCell ref="N16:N34"/>
    <mergeCell ref="O18:O23"/>
    <mergeCell ref="Q19:Q24"/>
    <mergeCell ref="P23:P26"/>
    <mergeCell ref="R7:R9"/>
  </mergeCells>
  <pageMargins left="0.70866141732283472" right="0.70866141732283472" top="0.35433070866141736" bottom="0.55118110236220474" header="0.31496062992125984" footer="0.31496062992125984"/>
  <pageSetup paperSize="9" scale="5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pane xSplit="3" ySplit="1" topLeftCell="D2" activePane="bottomRight" state="frozen"/>
      <selection pane="topRight" activeCell="D1" sqref="D1"/>
      <selection pane="bottomLeft" activeCell="A2" sqref="A2"/>
      <selection pane="bottomRight" activeCell="J12" sqref="J12"/>
    </sheetView>
  </sheetViews>
  <sheetFormatPr defaultRowHeight="12.5"/>
  <cols>
    <col min="1" max="1" width="15.453125" customWidth="1"/>
    <col min="4" max="4" width="20.26953125" customWidth="1"/>
    <col min="5" max="5" width="2.26953125" customWidth="1"/>
  </cols>
  <sheetData>
    <row r="1" spans="1:11" ht="50">
      <c r="A1" s="66" t="s">
        <v>99</v>
      </c>
      <c r="B1" s="67" t="s">
        <v>202</v>
      </c>
      <c r="C1" s="67" t="s">
        <v>201</v>
      </c>
    </row>
    <row r="2" spans="1:11" ht="25">
      <c r="A2" s="68" t="s">
        <v>100</v>
      </c>
      <c r="B2" s="72">
        <v>136.9</v>
      </c>
      <c r="C2" s="72">
        <v>3.7</v>
      </c>
      <c r="D2" s="69" t="s">
        <v>103</v>
      </c>
      <c r="F2" s="372" t="s">
        <v>102</v>
      </c>
      <c r="G2" s="372"/>
      <c r="H2" s="372"/>
      <c r="I2" s="372"/>
    </row>
    <row r="3" spans="1:11" ht="25">
      <c r="A3" s="68" t="s">
        <v>101</v>
      </c>
      <c r="B3" s="72">
        <v>173.48</v>
      </c>
      <c r="C3" s="72">
        <v>4.6900000000000004</v>
      </c>
      <c r="D3" s="69" t="s">
        <v>103</v>
      </c>
    </row>
    <row r="4" spans="1:11" ht="39" customHeight="1">
      <c r="A4" s="372" t="s">
        <v>104</v>
      </c>
      <c r="B4" s="372"/>
      <c r="C4" s="372"/>
      <c r="D4" s="372"/>
    </row>
    <row r="5" spans="1:11">
      <c r="A5" s="16"/>
      <c r="B5" s="16"/>
    </row>
    <row r="6" spans="1:11" ht="14">
      <c r="A6" s="65"/>
    </row>
    <row r="7" spans="1:11" ht="66" customHeight="1">
      <c r="A7" s="373" t="s">
        <v>203</v>
      </c>
      <c r="B7" s="374"/>
      <c r="C7" s="374"/>
      <c r="D7" s="375"/>
    </row>
    <row r="8" spans="1:11">
      <c r="A8" s="70" t="s">
        <v>204</v>
      </c>
      <c r="B8" s="1"/>
      <c r="C8" s="1"/>
      <c r="D8" s="71"/>
    </row>
    <row r="9" spans="1:11">
      <c r="A9" s="70" t="s">
        <v>205</v>
      </c>
      <c r="B9" s="1"/>
      <c r="C9" s="1"/>
      <c r="D9" s="71"/>
    </row>
    <row r="10" spans="1:11">
      <c r="A10" s="70" t="s">
        <v>206</v>
      </c>
      <c r="B10" s="1"/>
      <c r="C10" s="1"/>
      <c r="D10" s="71"/>
    </row>
    <row r="11" spans="1:11">
      <c r="A11" s="70" t="s">
        <v>207</v>
      </c>
      <c r="B11" s="1"/>
      <c r="C11" s="1"/>
      <c r="D11" s="71"/>
    </row>
    <row r="12" spans="1:11" ht="30" customHeight="1">
      <c r="A12" s="376" t="s">
        <v>208</v>
      </c>
      <c r="B12" s="377"/>
      <c r="C12" s="377"/>
      <c r="D12" s="378"/>
    </row>
    <row r="16" spans="1:11">
      <c r="K16" s="16"/>
    </row>
  </sheetData>
  <sheetProtection algorithmName="SHA-512" hashValue="mUAhWjuAY+Ziqx2HUAIotaSgCF0peOz6048Grk8WjaNK7c8Pfqjs6BGF9u7bvBueuOe2k+yWWas7B0F6vPjotw==" saltValue="KBbdWadE2MfGAmyHMLEw2w==" spinCount="100000" sheet="1" objects="1" scenarios="1"/>
  <mergeCells count="4">
    <mergeCell ref="F2:I2"/>
    <mergeCell ref="A4:D4"/>
    <mergeCell ref="A7:D7"/>
    <mergeCell ref="A12:D1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7"/>
  <sheetViews>
    <sheetView zoomScale="130" zoomScaleNormal="130" workbookViewId="0">
      <selection activeCell="M19" sqref="M19"/>
    </sheetView>
  </sheetViews>
  <sheetFormatPr defaultColWidth="9.1796875" defaultRowHeight="12.5"/>
  <cols>
    <col min="1" max="1" width="7.26953125" style="77" customWidth="1"/>
    <col min="2" max="2" width="8.1796875" style="77" customWidth="1"/>
    <col min="3" max="4" width="9.1796875" style="77" hidden="1" customWidth="1"/>
    <col min="5" max="5" width="10.26953125" style="77" customWidth="1"/>
    <col min="6" max="6" width="5.1796875" style="77" customWidth="1"/>
    <col min="7" max="7" width="10" style="77" hidden="1" customWidth="1"/>
    <col min="8" max="8" width="5" style="77" hidden="1" customWidth="1"/>
    <col min="9" max="16384" width="9.1796875" style="77"/>
  </cols>
  <sheetData>
    <row r="1" spans="1:9" ht="13">
      <c r="A1" s="76" t="s">
        <v>231</v>
      </c>
      <c r="B1" s="76"/>
      <c r="C1" s="76"/>
      <c r="D1" s="107"/>
      <c r="E1" s="157"/>
      <c r="F1" s="157"/>
      <c r="G1" s="76"/>
      <c r="H1" s="76"/>
      <c r="I1" s="76"/>
    </row>
    <row r="2" spans="1:9" s="76" customFormat="1" ht="11.25" customHeight="1"/>
    <row r="3" spans="1:9" s="76" customFormat="1" ht="11.25" customHeight="1">
      <c r="A3" s="76" t="s">
        <v>48</v>
      </c>
    </row>
    <row r="4" spans="1:9" s="76" customFormat="1" ht="11.25" customHeight="1"/>
    <row r="5" spans="1:9" ht="13">
      <c r="A5" s="4" t="s">
        <v>21</v>
      </c>
      <c r="B5" s="4"/>
      <c r="C5" s="4"/>
      <c r="D5" s="4"/>
      <c r="E5" s="4"/>
      <c r="F5" s="4"/>
      <c r="G5" s="4"/>
      <c r="H5" s="4"/>
      <c r="I5" s="4"/>
    </row>
    <row r="7" spans="1:9" ht="13">
      <c r="A7" s="5" t="s">
        <v>13</v>
      </c>
      <c r="C7" s="78" t="s">
        <v>14</v>
      </c>
      <c r="D7" s="78" t="s">
        <v>14</v>
      </c>
      <c r="E7" s="6"/>
      <c r="F7" s="6"/>
      <c r="G7" s="6"/>
      <c r="H7" s="6"/>
      <c r="I7" s="6"/>
    </row>
    <row r="8" spans="1:9" ht="13">
      <c r="A8" s="7" t="s">
        <v>15</v>
      </c>
      <c r="C8" s="78" t="s">
        <v>54</v>
      </c>
      <c r="D8" s="78" t="s">
        <v>200</v>
      </c>
      <c r="E8" s="157" t="s">
        <v>210</v>
      </c>
      <c r="F8" s="116"/>
      <c r="G8" s="116" t="s">
        <v>211</v>
      </c>
      <c r="H8" s="117"/>
      <c r="I8" s="76"/>
    </row>
    <row r="9" spans="1:9" ht="12.75" customHeight="1">
      <c r="A9" s="79">
        <v>1</v>
      </c>
      <c r="C9" s="80">
        <v>35377</v>
      </c>
      <c r="D9" s="80">
        <f>C9*1.01</f>
        <v>35730.769999999997</v>
      </c>
      <c r="E9" s="158">
        <v>36446</v>
      </c>
      <c r="F9" s="120"/>
      <c r="G9" s="120">
        <f>E9/100*102</f>
        <v>37174.92</v>
      </c>
      <c r="H9" s="120"/>
    </row>
    <row r="10" spans="1:9" ht="12.75" customHeight="1">
      <c r="A10" s="79">
        <v>2</v>
      </c>
      <c r="C10" s="80">
        <v>37173</v>
      </c>
      <c r="D10" s="80">
        <f t="shared" ref="D10:D73" si="0">C10*1.01</f>
        <v>37544.730000000003</v>
      </c>
      <c r="E10" s="158">
        <v>38296</v>
      </c>
      <c r="F10" s="120"/>
      <c r="G10" s="120">
        <f t="shared" ref="G10:G19" si="1">E10/100*102</f>
        <v>39061.919999999998</v>
      </c>
      <c r="H10" s="120"/>
      <c r="I10" s="379" t="s">
        <v>47</v>
      </c>
    </row>
    <row r="11" spans="1:9" s="82" customFormat="1">
      <c r="A11" s="81">
        <v>3</v>
      </c>
      <c r="C11" s="83">
        <v>38969</v>
      </c>
      <c r="D11" s="80">
        <f t="shared" si="0"/>
        <v>39358.69</v>
      </c>
      <c r="E11" s="158">
        <v>40146</v>
      </c>
      <c r="F11" s="120"/>
      <c r="G11" s="120">
        <f t="shared" si="1"/>
        <v>40948.92</v>
      </c>
      <c r="H11" s="120"/>
      <c r="I11" s="380"/>
    </row>
    <row r="12" spans="1:9">
      <c r="A12" s="79">
        <v>4</v>
      </c>
      <c r="C12" s="80">
        <v>40764</v>
      </c>
      <c r="D12" s="80">
        <f t="shared" si="0"/>
        <v>41171.64</v>
      </c>
      <c r="E12" s="158">
        <v>41994</v>
      </c>
      <c r="F12" s="120"/>
      <c r="G12" s="120">
        <f t="shared" si="1"/>
        <v>42833.88</v>
      </c>
      <c r="H12" s="120"/>
      <c r="I12" s="380"/>
    </row>
    <row r="13" spans="1:9">
      <c r="A13" s="79">
        <v>5</v>
      </c>
      <c r="C13" s="80">
        <v>42558</v>
      </c>
      <c r="D13" s="80">
        <f t="shared" si="0"/>
        <v>42983.58</v>
      </c>
      <c r="E13" s="158">
        <v>43844</v>
      </c>
      <c r="F13" s="120"/>
      <c r="G13" s="120">
        <f t="shared" si="1"/>
        <v>44720.88</v>
      </c>
      <c r="H13" s="120"/>
      <c r="I13" s="380"/>
    </row>
    <row r="14" spans="1:9">
      <c r="A14" s="79">
        <v>6</v>
      </c>
      <c r="C14" s="80">
        <v>44353</v>
      </c>
      <c r="D14" s="80">
        <f t="shared" si="0"/>
        <v>44796.53</v>
      </c>
      <c r="E14" s="158">
        <v>45693</v>
      </c>
      <c r="F14" s="120"/>
      <c r="G14" s="120">
        <f t="shared" si="1"/>
        <v>46606.86</v>
      </c>
      <c r="H14" s="120"/>
      <c r="I14" s="380"/>
    </row>
    <row r="15" spans="1:9">
      <c r="A15" s="79">
        <v>7</v>
      </c>
      <c r="C15" s="80">
        <v>46044</v>
      </c>
      <c r="D15" s="80">
        <f t="shared" si="0"/>
        <v>46504.44</v>
      </c>
      <c r="E15" s="158">
        <v>47434</v>
      </c>
      <c r="F15" s="120"/>
      <c r="G15" s="120">
        <f t="shared" si="1"/>
        <v>48382.68</v>
      </c>
      <c r="H15" s="120"/>
      <c r="I15" s="380"/>
    </row>
    <row r="16" spans="1:9">
      <c r="A16" s="84">
        <v>8</v>
      </c>
      <c r="C16" s="80">
        <v>47734</v>
      </c>
      <c r="D16" s="80">
        <f t="shared" si="0"/>
        <v>48211.340000000004</v>
      </c>
      <c r="E16" s="158">
        <v>49175</v>
      </c>
      <c r="F16" s="120"/>
      <c r="G16" s="120">
        <f t="shared" si="1"/>
        <v>50158.5</v>
      </c>
      <c r="H16" s="120"/>
      <c r="I16" s="380"/>
    </row>
    <row r="17" spans="1:10">
      <c r="A17" s="79">
        <v>9</v>
      </c>
      <c r="C17" s="80">
        <v>49317</v>
      </c>
      <c r="D17" s="80">
        <f t="shared" si="0"/>
        <v>49810.17</v>
      </c>
      <c r="E17" s="158">
        <f t="shared" ref="E17:E18" si="2">D17/100*102</f>
        <v>50806.373399999997</v>
      </c>
      <c r="F17" s="120" t="s">
        <v>16</v>
      </c>
      <c r="G17" s="120">
        <v>51822</v>
      </c>
      <c r="H17" s="120" t="s">
        <v>16</v>
      </c>
      <c r="I17" s="380"/>
    </row>
    <row r="18" spans="1:10">
      <c r="A18" s="79">
        <v>10</v>
      </c>
      <c r="C18" s="80">
        <v>50902</v>
      </c>
      <c r="D18" s="80">
        <f t="shared" si="0"/>
        <v>51411.020000000004</v>
      </c>
      <c r="E18" s="158">
        <f t="shared" si="2"/>
        <v>52439.24040000001</v>
      </c>
      <c r="F18" s="120" t="s">
        <v>16</v>
      </c>
      <c r="G18" s="120">
        <f t="shared" si="1"/>
        <v>53488.025208000006</v>
      </c>
      <c r="H18" s="120" t="s">
        <v>16</v>
      </c>
      <c r="I18" s="381"/>
    </row>
    <row r="19" spans="1:10">
      <c r="A19" s="79">
        <v>11</v>
      </c>
      <c r="C19" s="80">
        <v>52380</v>
      </c>
      <c r="D19" s="80">
        <f t="shared" si="0"/>
        <v>52903.8</v>
      </c>
      <c r="E19" s="158">
        <v>53961</v>
      </c>
      <c r="F19" s="120" t="s">
        <v>16</v>
      </c>
      <c r="G19" s="120">
        <f t="shared" si="1"/>
        <v>55040.22</v>
      </c>
      <c r="H19" s="120" t="s">
        <v>16</v>
      </c>
    </row>
    <row r="20" spans="1:10" ht="12" customHeight="1">
      <c r="C20" s="85"/>
      <c r="D20" s="80"/>
      <c r="E20" s="82"/>
      <c r="F20" s="117"/>
      <c r="J20" s="85"/>
    </row>
    <row r="21" spans="1:10">
      <c r="A21" s="19" t="s">
        <v>22</v>
      </c>
      <c r="B21" s="19" t="s">
        <v>39</v>
      </c>
      <c r="C21" s="85"/>
      <c r="D21" s="80"/>
      <c r="J21" s="85"/>
    </row>
    <row r="22" spans="1:10">
      <c r="A22" s="19"/>
      <c r="B22" s="19" t="s">
        <v>40</v>
      </c>
      <c r="C22" s="85"/>
      <c r="D22" s="80"/>
      <c r="J22" s="85"/>
    </row>
    <row r="23" spans="1:10">
      <c r="A23" s="19" t="s">
        <v>16</v>
      </c>
      <c r="B23" s="20" t="s">
        <v>41</v>
      </c>
      <c r="C23" s="85"/>
      <c r="D23" s="80"/>
      <c r="J23" s="85"/>
    </row>
    <row r="24" spans="1:10">
      <c r="A24" s="19"/>
      <c r="B24" s="19"/>
      <c r="C24" s="85"/>
      <c r="D24" s="80"/>
      <c r="J24" s="85"/>
    </row>
    <row r="25" spans="1:10" ht="13">
      <c r="A25" s="4" t="s">
        <v>42</v>
      </c>
      <c r="B25" s="4"/>
      <c r="C25" s="4"/>
      <c r="D25" s="80"/>
      <c r="E25" s="4"/>
      <c r="F25" s="4"/>
      <c r="G25" s="4"/>
      <c r="H25" s="4"/>
      <c r="I25" s="4"/>
      <c r="J25" s="19"/>
    </row>
    <row r="26" spans="1:10">
      <c r="D26" s="80"/>
      <c r="J26" s="19"/>
    </row>
    <row r="27" spans="1:10" ht="13">
      <c r="A27" s="5" t="s">
        <v>13</v>
      </c>
      <c r="C27" s="78" t="s">
        <v>14</v>
      </c>
      <c r="D27" s="78" t="s">
        <v>14</v>
      </c>
    </row>
    <row r="28" spans="1:10" ht="13">
      <c r="A28" s="7" t="s">
        <v>15</v>
      </c>
      <c r="C28" s="78" t="s">
        <v>54</v>
      </c>
      <c r="D28" s="78" t="s">
        <v>200</v>
      </c>
      <c r="E28" s="157" t="s">
        <v>210</v>
      </c>
      <c r="F28" s="116"/>
      <c r="G28" s="116" t="s">
        <v>211</v>
      </c>
      <c r="H28" s="117"/>
    </row>
    <row r="29" spans="1:10" ht="12.75" customHeight="1">
      <c r="A29" s="79">
        <v>1</v>
      </c>
      <c r="C29" s="80">
        <v>44353</v>
      </c>
      <c r="D29" s="80">
        <f t="shared" si="0"/>
        <v>44796.53</v>
      </c>
      <c r="E29" s="158">
        <v>45693</v>
      </c>
      <c r="F29" s="120"/>
      <c r="G29" s="120">
        <f>E29/100*102</f>
        <v>46606.86</v>
      </c>
      <c r="H29" s="117"/>
      <c r="J29" s="86"/>
    </row>
    <row r="30" spans="1:10" ht="12.75" customHeight="1">
      <c r="A30" s="79">
        <v>2</v>
      </c>
      <c r="C30" s="80">
        <v>46044</v>
      </c>
      <c r="D30" s="80">
        <f t="shared" si="0"/>
        <v>46504.44</v>
      </c>
      <c r="E30" s="158">
        <v>47434</v>
      </c>
      <c r="F30" s="120"/>
      <c r="G30" s="120">
        <f t="shared" ref="G30:G46" si="3">E30/100*102</f>
        <v>48382.68</v>
      </c>
      <c r="H30" s="117"/>
      <c r="J30" s="86"/>
    </row>
    <row r="31" spans="1:10">
      <c r="A31" s="79">
        <v>3</v>
      </c>
      <c r="C31" s="80">
        <v>47734</v>
      </c>
      <c r="D31" s="80">
        <f t="shared" si="0"/>
        <v>48211.340000000004</v>
      </c>
      <c r="E31" s="158">
        <v>49175</v>
      </c>
      <c r="F31" s="120" t="s">
        <v>16</v>
      </c>
      <c r="G31" s="120">
        <f t="shared" si="3"/>
        <v>50158.5</v>
      </c>
      <c r="H31" s="117" t="s">
        <v>16</v>
      </c>
      <c r="I31" s="382" t="s">
        <v>55</v>
      </c>
      <c r="J31" s="86"/>
    </row>
    <row r="32" spans="1:10" ht="12.75" customHeight="1">
      <c r="A32" s="79">
        <v>4</v>
      </c>
      <c r="C32" s="80">
        <v>49317</v>
      </c>
      <c r="D32" s="80">
        <f t="shared" si="0"/>
        <v>49810.17</v>
      </c>
      <c r="E32" s="158">
        <f t="shared" ref="E32:E46" si="4">D32/100*102</f>
        <v>50806.373399999997</v>
      </c>
      <c r="F32" s="120"/>
      <c r="G32" s="120">
        <v>51822</v>
      </c>
      <c r="H32" s="117"/>
      <c r="I32" s="382"/>
      <c r="J32" s="86"/>
    </row>
    <row r="33" spans="1:10">
      <c r="A33" s="79">
        <v>5</v>
      </c>
      <c r="C33" s="80">
        <v>50902</v>
      </c>
      <c r="D33" s="80">
        <f t="shared" si="0"/>
        <v>51411.020000000004</v>
      </c>
      <c r="E33" s="158">
        <f t="shared" si="4"/>
        <v>52439.24040000001</v>
      </c>
      <c r="F33" s="120"/>
      <c r="G33" s="120">
        <f t="shared" si="3"/>
        <v>53488.025208000006</v>
      </c>
      <c r="H33" s="117"/>
      <c r="I33" s="382"/>
      <c r="J33" s="383" t="s">
        <v>56</v>
      </c>
    </row>
    <row r="34" spans="1:10" ht="12.75" customHeight="1">
      <c r="A34" s="79">
        <v>6</v>
      </c>
      <c r="C34" s="80">
        <v>52380</v>
      </c>
      <c r="D34" s="80">
        <f t="shared" si="0"/>
        <v>52903.8</v>
      </c>
      <c r="E34" s="158">
        <v>53961</v>
      </c>
      <c r="F34" s="120"/>
      <c r="G34" s="120">
        <f t="shared" si="3"/>
        <v>55040.22</v>
      </c>
      <c r="H34" s="119"/>
      <c r="I34" s="382"/>
      <c r="J34" s="384"/>
    </row>
    <row r="35" spans="1:10">
      <c r="A35" s="79">
        <v>7</v>
      </c>
      <c r="C35" s="80">
        <v>52987</v>
      </c>
      <c r="D35" s="80">
        <f t="shared" si="0"/>
        <v>53516.87</v>
      </c>
      <c r="E35" s="158">
        <v>54586</v>
      </c>
      <c r="F35" s="120"/>
      <c r="G35" s="120">
        <f t="shared" si="3"/>
        <v>55677.72</v>
      </c>
      <c r="H35" s="117"/>
      <c r="I35" s="382"/>
      <c r="J35" s="384"/>
    </row>
    <row r="36" spans="1:10">
      <c r="A36" s="79">
        <v>8</v>
      </c>
      <c r="C36" s="80">
        <v>54120</v>
      </c>
      <c r="D36" s="80">
        <f t="shared" si="0"/>
        <v>54661.2</v>
      </c>
      <c r="E36" s="158">
        <f t="shared" si="4"/>
        <v>55754.423999999999</v>
      </c>
      <c r="F36" s="120"/>
      <c r="G36" s="120">
        <v>56869</v>
      </c>
      <c r="H36" s="117"/>
      <c r="I36" s="382"/>
      <c r="J36" s="384"/>
    </row>
    <row r="37" spans="1:10" ht="12.75" customHeight="1">
      <c r="A37" s="79">
        <v>9</v>
      </c>
      <c r="C37" s="80">
        <v>55243</v>
      </c>
      <c r="D37" s="80">
        <f t="shared" si="0"/>
        <v>55795.43</v>
      </c>
      <c r="E37" s="158">
        <f t="shared" si="4"/>
        <v>56911.338599999995</v>
      </c>
      <c r="F37" s="120"/>
      <c r="G37" s="120">
        <f t="shared" si="3"/>
        <v>58049.565371999997</v>
      </c>
      <c r="H37" s="117"/>
      <c r="I37" s="382"/>
      <c r="J37" s="384"/>
    </row>
    <row r="38" spans="1:10">
      <c r="A38" s="79">
        <v>10</v>
      </c>
      <c r="C38" s="80">
        <v>56386</v>
      </c>
      <c r="D38" s="80">
        <f t="shared" si="0"/>
        <v>56949.86</v>
      </c>
      <c r="E38" s="158">
        <f t="shared" si="4"/>
        <v>58088.857199999999</v>
      </c>
      <c r="F38" s="120"/>
      <c r="G38" s="120">
        <f t="shared" si="3"/>
        <v>59250.634343999998</v>
      </c>
      <c r="H38" s="117"/>
      <c r="J38" s="384"/>
    </row>
    <row r="39" spans="1:10">
      <c r="A39" s="79">
        <v>11</v>
      </c>
      <c r="C39" s="80">
        <v>57506</v>
      </c>
      <c r="D39" s="80">
        <f t="shared" si="0"/>
        <v>58081.06</v>
      </c>
      <c r="E39" s="158">
        <f t="shared" si="4"/>
        <v>59242.681199999999</v>
      </c>
      <c r="F39" s="120"/>
      <c r="G39" s="120">
        <f t="shared" si="3"/>
        <v>60427.534824000002</v>
      </c>
      <c r="H39" s="117"/>
      <c r="J39" s="385"/>
    </row>
    <row r="40" spans="1:10">
      <c r="A40" s="79">
        <v>12</v>
      </c>
      <c r="C40" s="80">
        <v>58649</v>
      </c>
      <c r="D40" s="80">
        <f t="shared" si="0"/>
        <v>59235.49</v>
      </c>
      <c r="E40" s="158">
        <f t="shared" si="4"/>
        <v>60420.199799999995</v>
      </c>
      <c r="F40" s="120"/>
      <c r="G40" s="120">
        <v>61628</v>
      </c>
      <c r="H40" s="117"/>
      <c r="J40" s="87"/>
    </row>
    <row r="41" spans="1:10">
      <c r="A41" s="84">
        <v>13</v>
      </c>
      <c r="C41" s="80">
        <v>59811</v>
      </c>
      <c r="D41" s="80">
        <f t="shared" si="0"/>
        <v>60409.11</v>
      </c>
      <c r="E41" s="158">
        <f t="shared" si="4"/>
        <v>61617.292199999996</v>
      </c>
      <c r="F41" s="120"/>
      <c r="G41" s="120">
        <v>62849</v>
      </c>
      <c r="H41" s="117"/>
    </row>
    <row r="42" spans="1:10">
      <c r="A42" s="79">
        <v>14</v>
      </c>
      <c r="C42" s="80">
        <v>60933</v>
      </c>
      <c r="D42" s="80">
        <f t="shared" si="0"/>
        <v>61542.33</v>
      </c>
      <c r="E42" s="158">
        <v>62774</v>
      </c>
      <c r="F42" s="120" t="s">
        <v>17</v>
      </c>
      <c r="G42" s="120">
        <f t="shared" si="3"/>
        <v>64029.48</v>
      </c>
      <c r="H42" s="117" t="s">
        <v>17</v>
      </c>
    </row>
    <row r="43" spans="1:10">
      <c r="A43" s="79">
        <v>15</v>
      </c>
      <c r="C43" s="80">
        <v>62110</v>
      </c>
      <c r="D43" s="80">
        <f t="shared" si="0"/>
        <v>62731.1</v>
      </c>
      <c r="E43" s="158">
        <f t="shared" si="4"/>
        <v>63985.722000000002</v>
      </c>
      <c r="F43" s="120" t="s">
        <v>17</v>
      </c>
      <c r="G43" s="120">
        <v>65266</v>
      </c>
      <c r="H43" s="117" t="s">
        <v>17</v>
      </c>
    </row>
    <row r="44" spans="1:10">
      <c r="A44" s="79">
        <v>16</v>
      </c>
      <c r="C44" s="80">
        <v>63275</v>
      </c>
      <c r="D44" s="80">
        <f t="shared" si="0"/>
        <v>63907.75</v>
      </c>
      <c r="E44" s="158">
        <f t="shared" si="4"/>
        <v>65185.904999999999</v>
      </c>
      <c r="F44" s="120" t="s">
        <v>17</v>
      </c>
      <c r="G44" s="120">
        <f t="shared" si="3"/>
        <v>66489.623099999997</v>
      </c>
      <c r="H44" s="117" t="s">
        <v>17</v>
      </c>
    </row>
    <row r="45" spans="1:10">
      <c r="A45" s="79">
        <v>17</v>
      </c>
      <c r="C45" s="80">
        <v>64448</v>
      </c>
      <c r="D45" s="80">
        <f t="shared" si="0"/>
        <v>65092.480000000003</v>
      </c>
      <c r="E45" s="158">
        <v>66395</v>
      </c>
      <c r="F45" s="120" t="s">
        <v>17</v>
      </c>
      <c r="G45" s="120">
        <f t="shared" si="3"/>
        <v>67722.900000000009</v>
      </c>
      <c r="H45" s="117" t="s">
        <v>17</v>
      </c>
    </row>
    <row r="46" spans="1:10">
      <c r="A46" s="79">
        <v>18</v>
      </c>
      <c r="C46" s="80">
        <v>65620</v>
      </c>
      <c r="D46" s="80">
        <f t="shared" si="0"/>
        <v>66276.2</v>
      </c>
      <c r="E46" s="158">
        <f t="shared" si="4"/>
        <v>67601.723999999987</v>
      </c>
      <c r="F46" s="120" t="s">
        <v>17</v>
      </c>
      <c r="G46" s="120">
        <f t="shared" si="3"/>
        <v>68953.75847999999</v>
      </c>
      <c r="H46" s="117" t="s">
        <v>17</v>
      </c>
    </row>
    <row r="47" spans="1:10" ht="13">
      <c r="A47" s="76"/>
      <c r="B47" s="76"/>
      <c r="C47" s="76"/>
      <c r="D47" s="80"/>
      <c r="E47" s="76"/>
      <c r="F47" s="76"/>
      <c r="G47" s="76"/>
      <c r="H47" s="76"/>
      <c r="I47" s="76"/>
    </row>
    <row r="48" spans="1:10" ht="13">
      <c r="A48" s="19" t="s">
        <v>22</v>
      </c>
      <c r="B48" s="19" t="s">
        <v>43</v>
      </c>
      <c r="C48" s="76"/>
      <c r="D48" s="80"/>
      <c r="E48" s="76"/>
      <c r="F48" s="76"/>
      <c r="G48" s="76"/>
      <c r="H48" s="76"/>
      <c r="I48" s="76"/>
    </row>
    <row r="49" spans="1:11" ht="12.75" customHeight="1">
      <c r="A49" s="19"/>
      <c r="B49" s="19" t="s">
        <v>40</v>
      </c>
      <c r="C49" s="76"/>
      <c r="D49" s="80"/>
      <c r="E49" s="76"/>
      <c r="F49" s="76"/>
      <c r="G49" s="76"/>
      <c r="H49" s="76"/>
      <c r="I49" s="76"/>
    </row>
    <row r="50" spans="1:11" ht="15" customHeight="1">
      <c r="A50" s="19" t="s">
        <v>16</v>
      </c>
      <c r="B50" s="19" t="s">
        <v>44</v>
      </c>
      <c r="C50" s="76"/>
      <c r="D50" s="80"/>
      <c r="E50" s="76"/>
      <c r="F50" s="76"/>
      <c r="G50" s="76"/>
      <c r="H50" s="76"/>
      <c r="I50" s="76"/>
    </row>
    <row r="51" spans="1:11" ht="13">
      <c r="A51" s="19"/>
      <c r="B51" s="19" t="s">
        <v>45</v>
      </c>
      <c r="C51" s="76"/>
      <c r="D51" s="80"/>
      <c r="E51" s="76"/>
      <c r="F51" s="76"/>
      <c r="G51" s="76"/>
      <c r="H51" s="76"/>
      <c r="I51" s="76"/>
    </row>
    <row r="52" spans="1:11" ht="13">
      <c r="A52" s="19" t="s">
        <v>17</v>
      </c>
      <c r="B52" s="20" t="s">
        <v>46</v>
      </c>
      <c r="C52" s="76"/>
      <c r="D52" s="80"/>
      <c r="E52" s="76"/>
      <c r="F52" s="76"/>
      <c r="G52" s="76"/>
      <c r="H52" s="76"/>
      <c r="I52" s="76"/>
    </row>
    <row r="53" spans="1:11">
      <c r="B53" s="77" t="s">
        <v>19</v>
      </c>
      <c r="D53" s="80"/>
    </row>
    <row r="54" spans="1:11">
      <c r="D54" s="80"/>
    </row>
    <row r="55" spans="1:11" ht="13">
      <c r="A55" s="9" t="s">
        <v>23</v>
      </c>
      <c r="B55" s="10"/>
      <c r="C55" s="10"/>
      <c r="D55" s="80"/>
      <c r="E55" s="10"/>
      <c r="F55" s="10"/>
      <c r="G55" s="10"/>
      <c r="H55" s="10"/>
      <c r="I55" s="10"/>
      <c r="J55" s="19"/>
      <c r="K55" s="21"/>
    </row>
    <row r="56" spans="1:11">
      <c r="D56" s="80"/>
      <c r="J56" s="20"/>
      <c r="K56" s="21"/>
    </row>
    <row r="57" spans="1:11" ht="13">
      <c r="A57" s="5" t="s">
        <v>13</v>
      </c>
      <c r="C57" s="78" t="s">
        <v>14</v>
      </c>
      <c r="D57" s="78" t="s">
        <v>14</v>
      </c>
      <c r="E57" s="76"/>
      <c r="F57" s="76"/>
      <c r="G57" s="76"/>
      <c r="J57" s="78"/>
    </row>
    <row r="58" spans="1:11" ht="13">
      <c r="A58" s="7" t="s">
        <v>15</v>
      </c>
      <c r="C58" s="76" t="s">
        <v>54</v>
      </c>
      <c r="D58" s="76" t="s">
        <v>200</v>
      </c>
      <c r="E58" s="157" t="s">
        <v>210</v>
      </c>
      <c r="F58" s="76"/>
      <c r="G58" s="116" t="s">
        <v>211</v>
      </c>
      <c r="J58" s="78"/>
    </row>
    <row r="59" spans="1:11" ht="13">
      <c r="A59" s="22">
        <v>1</v>
      </c>
      <c r="B59" s="88"/>
      <c r="C59" s="77">
        <v>22728</v>
      </c>
      <c r="D59" s="80">
        <f t="shared" si="0"/>
        <v>22955.279999999999</v>
      </c>
      <c r="E59" s="111">
        <v>23415</v>
      </c>
      <c r="F59" s="111"/>
      <c r="G59" s="118">
        <v>23884</v>
      </c>
      <c r="H59" s="111"/>
      <c r="I59" s="10"/>
      <c r="J59" s="15"/>
    </row>
    <row r="60" spans="1:11">
      <c r="A60" s="22">
        <v>2</v>
      </c>
      <c r="B60" s="88"/>
      <c r="C60" s="77">
        <v>24393</v>
      </c>
      <c r="D60" s="80">
        <f t="shared" si="0"/>
        <v>24636.93</v>
      </c>
      <c r="E60" s="111">
        <v>25129</v>
      </c>
      <c r="F60" s="111"/>
      <c r="G60" s="118">
        <v>25632</v>
      </c>
      <c r="H60" s="111"/>
      <c r="J60" s="15"/>
    </row>
    <row r="61" spans="1:11">
      <c r="A61" s="22">
        <v>3</v>
      </c>
      <c r="B61" s="88"/>
      <c r="C61" s="77">
        <v>26054</v>
      </c>
      <c r="D61" s="80">
        <f t="shared" si="0"/>
        <v>26314.54</v>
      </c>
      <c r="E61" s="111">
        <v>26841</v>
      </c>
      <c r="F61" s="111"/>
      <c r="G61" s="118">
        <f t="shared" ref="G61:G64" si="5">E61/100*102</f>
        <v>27377.820000000003</v>
      </c>
      <c r="H61" s="111"/>
      <c r="J61" s="15"/>
    </row>
    <row r="62" spans="1:11">
      <c r="A62" s="22">
        <v>4</v>
      </c>
      <c r="B62" s="88"/>
      <c r="C62" s="77">
        <v>27718</v>
      </c>
      <c r="D62" s="80">
        <f t="shared" si="0"/>
        <v>27995.18</v>
      </c>
      <c r="E62" s="111">
        <v>28556</v>
      </c>
      <c r="F62" s="111"/>
      <c r="G62" s="118">
        <v>29128</v>
      </c>
      <c r="H62" s="111"/>
      <c r="J62" s="15"/>
    </row>
    <row r="63" spans="1:11">
      <c r="A63" s="22">
        <v>5</v>
      </c>
      <c r="B63" s="88"/>
      <c r="C63" s="77">
        <v>29381</v>
      </c>
      <c r="D63" s="80">
        <f t="shared" si="0"/>
        <v>29674.81</v>
      </c>
      <c r="E63" s="111">
        <v>30269</v>
      </c>
      <c r="F63" s="111"/>
      <c r="G63" s="118">
        <v>30875</v>
      </c>
      <c r="H63" s="111"/>
      <c r="J63" s="15"/>
    </row>
    <row r="64" spans="1:11">
      <c r="A64" s="22">
        <v>6</v>
      </c>
      <c r="B64" s="88"/>
      <c r="C64" s="77">
        <v>31044</v>
      </c>
      <c r="D64" s="80">
        <f t="shared" si="0"/>
        <v>31354.44</v>
      </c>
      <c r="E64" s="111">
        <v>31983</v>
      </c>
      <c r="F64" s="111"/>
      <c r="G64" s="118">
        <f t="shared" si="5"/>
        <v>32622.66</v>
      </c>
      <c r="H64" s="111"/>
      <c r="J64" s="15"/>
    </row>
    <row r="65" spans="1:10">
      <c r="A65" s="19"/>
      <c r="C65" s="19"/>
      <c r="D65" s="80"/>
      <c r="G65" s="111"/>
    </row>
    <row r="66" spans="1:10">
      <c r="D66" s="80"/>
    </row>
    <row r="67" spans="1:10" ht="13">
      <c r="A67" s="9" t="s">
        <v>24</v>
      </c>
      <c r="B67" s="19"/>
      <c r="C67" s="19"/>
      <c r="D67" s="80"/>
    </row>
    <row r="68" spans="1:10">
      <c r="D68" s="80"/>
    </row>
    <row r="69" spans="1:10" ht="13">
      <c r="A69" s="5" t="s">
        <v>13</v>
      </c>
      <c r="C69" s="78" t="s">
        <v>14</v>
      </c>
      <c r="D69" s="78" t="s">
        <v>14</v>
      </c>
      <c r="J69" s="78"/>
    </row>
    <row r="70" spans="1:10" ht="13">
      <c r="A70" s="7" t="s">
        <v>15</v>
      </c>
      <c r="C70" s="76" t="s">
        <v>54</v>
      </c>
      <c r="D70" s="76" t="s">
        <v>200</v>
      </c>
      <c r="E70" s="76" t="s">
        <v>210</v>
      </c>
      <c r="F70" s="115"/>
      <c r="G70" s="115" t="s">
        <v>211</v>
      </c>
      <c r="J70" s="78"/>
    </row>
    <row r="71" spans="1:10">
      <c r="A71" s="79">
        <v>1</v>
      </c>
      <c r="B71" s="88"/>
      <c r="C71" s="77">
        <v>27939</v>
      </c>
      <c r="D71" s="80">
        <v>28218</v>
      </c>
      <c r="E71" s="111">
        <v>28783</v>
      </c>
      <c r="F71" s="118"/>
      <c r="G71" s="118">
        <v>29359</v>
      </c>
      <c r="H71" s="118"/>
      <c r="I71" s="19"/>
      <c r="J71" s="15"/>
    </row>
    <row r="72" spans="1:10">
      <c r="A72" s="79">
        <v>2</v>
      </c>
      <c r="B72" s="88"/>
      <c r="C72" s="77">
        <v>29080</v>
      </c>
      <c r="D72" s="80">
        <f t="shared" si="0"/>
        <v>29370.799999999999</v>
      </c>
      <c r="E72" s="111">
        <v>29959</v>
      </c>
      <c r="F72" s="118"/>
      <c r="G72" s="118">
        <v>30559</v>
      </c>
      <c r="H72" s="118"/>
      <c r="J72" s="15"/>
    </row>
    <row r="73" spans="1:10">
      <c r="A73" s="79">
        <v>3</v>
      </c>
      <c r="B73" s="88"/>
      <c r="C73" s="77">
        <v>30221</v>
      </c>
      <c r="D73" s="80">
        <f t="shared" si="0"/>
        <v>30523.21</v>
      </c>
      <c r="E73" s="111">
        <f t="shared" ref="E73" si="6">D73/100*102</f>
        <v>31133.674200000001</v>
      </c>
      <c r="F73" s="118"/>
      <c r="G73" s="118">
        <v>31757</v>
      </c>
      <c r="H73" s="118"/>
      <c r="J73" s="15"/>
    </row>
    <row r="74" spans="1:10">
      <c r="A74" s="79">
        <v>4</v>
      </c>
      <c r="B74" s="88"/>
      <c r="C74" s="77">
        <v>31355</v>
      </c>
      <c r="D74" s="80">
        <f t="shared" ref="D74" si="7">C74*1.01</f>
        <v>31668.55</v>
      </c>
      <c r="E74" s="111">
        <v>32303</v>
      </c>
      <c r="F74" s="118"/>
      <c r="G74" s="118">
        <v>32950</v>
      </c>
      <c r="H74" s="118"/>
      <c r="J74" s="15"/>
    </row>
    <row r="75" spans="1:10">
      <c r="E75" s="159"/>
      <c r="F75" s="119"/>
      <c r="G75" s="119"/>
      <c r="H75" s="119"/>
      <c r="I75" s="19"/>
    </row>
    <row r="77" spans="1:10" s="76" customFormat="1" ht="13"/>
    <row r="78" spans="1:10" s="76" customFormat="1" ht="13"/>
    <row r="79" spans="1:10" s="76" customFormat="1" ht="13"/>
    <row r="80" spans="1:10" s="76" customFormat="1" ht="13"/>
    <row r="81" spans="1:9" s="76" customFormat="1" ht="13"/>
    <row r="83" spans="1:9" ht="13">
      <c r="A83" s="4"/>
      <c r="B83" s="4"/>
      <c r="C83" s="4"/>
      <c r="D83" s="4"/>
      <c r="E83" s="4"/>
      <c r="F83" s="4"/>
      <c r="G83" s="4"/>
      <c r="H83" s="4"/>
      <c r="I83" s="4"/>
    </row>
    <row r="85" spans="1:9" ht="13">
      <c r="A85" s="12"/>
      <c r="E85" s="11"/>
      <c r="F85" s="11"/>
      <c r="G85" s="11"/>
      <c r="H85" s="11"/>
      <c r="I85" s="11"/>
    </row>
    <row r="86" spans="1:9" ht="13">
      <c r="A86" s="13"/>
      <c r="E86" s="11"/>
      <c r="F86" s="11"/>
      <c r="G86" s="11"/>
      <c r="H86" s="11"/>
      <c r="I86" s="11"/>
    </row>
    <row r="87" spans="1:9">
      <c r="A87" s="19"/>
      <c r="C87" s="89"/>
      <c r="D87" s="89"/>
      <c r="E87" s="21"/>
      <c r="F87" s="21"/>
      <c r="G87" s="21"/>
      <c r="H87" s="21"/>
      <c r="I87" s="21"/>
    </row>
    <row r="88" spans="1:9">
      <c r="A88" s="19"/>
      <c r="C88" s="89"/>
      <c r="D88" s="89"/>
      <c r="E88" s="21"/>
      <c r="F88" s="21"/>
      <c r="G88" s="21"/>
      <c r="H88" s="21"/>
      <c r="I88" s="21"/>
    </row>
    <row r="89" spans="1:9">
      <c r="A89" s="19"/>
      <c r="C89" s="89"/>
      <c r="D89" s="89"/>
      <c r="E89" s="21"/>
      <c r="F89" s="21"/>
      <c r="G89" s="21"/>
      <c r="H89" s="21"/>
      <c r="I89" s="21"/>
    </row>
    <row r="90" spans="1:9">
      <c r="A90" s="19"/>
      <c r="C90" s="89"/>
      <c r="D90" s="89"/>
      <c r="E90" s="21"/>
      <c r="F90" s="21"/>
      <c r="G90" s="21"/>
      <c r="H90" s="21"/>
      <c r="I90" s="21"/>
    </row>
    <row r="91" spans="1:9">
      <c r="A91" s="19"/>
      <c r="C91" s="89"/>
      <c r="D91" s="89"/>
      <c r="E91" s="21"/>
      <c r="F91" s="21"/>
      <c r="G91" s="21"/>
      <c r="H91" s="21"/>
      <c r="I91" s="21"/>
    </row>
    <row r="92" spans="1:9">
      <c r="A92" s="19"/>
      <c r="C92" s="89"/>
      <c r="D92" s="89"/>
      <c r="E92" s="21"/>
      <c r="F92" s="21"/>
      <c r="G92" s="21"/>
      <c r="H92" s="21"/>
      <c r="I92" s="21"/>
    </row>
    <row r="93" spans="1:9">
      <c r="A93" s="19"/>
      <c r="C93" s="89"/>
      <c r="D93" s="89"/>
      <c r="E93" s="21"/>
      <c r="F93" s="21"/>
      <c r="G93" s="21"/>
      <c r="H93" s="21"/>
      <c r="I93" s="21"/>
    </row>
    <row r="94" spans="1:9">
      <c r="A94" s="19"/>
      <c r="C94" s="89"/>
      <c r="D94" s="89"/>
      <c r="E94" s="21"/>
      <c r="F94" s="21"/>
      <c r="G94" s="21"/>
      <c r="H94" s="21"/>
      <c r="I94" s="21"/>
    </row>
    <row r="95" spans="1:9">
      <c r="A95" s="19"/>
      <c r="C95" s="89"/>
      <c r="D95" s="89"/>
      <c r="E95" s="21"/>
      <c r="F95" s="21"/>
      <c r="G95" s="21"/>
      <c r="H95" s="21"/>
      <c r="I95" s="21"/>
    </row>
    <row r="96" spans="1:9">
      <c r="A96" s="23"/>
      <c r="C96" s="89"/>
      <c r="D96" s="89"/>
      <c r="E96" s="21"/>
      <c r="F96" s="21"/>
      <c r="G96" s="21"/>
      <c r="H96" s="21"/>
      <c r="I96" s="21"/>
    </row>
    <row r="97" spans="1:10">
      <c r="A97" s="23"/>
      <c r="C97" s="89"/>
      <c r="D97" s="89"/>
      <c r="E97" s="21"/>
      <c r="F97" s="21"/>
      <c r="G97" s="21"/>
      <c r="H97" s="21"/>
      <c r="I97" s="21"/>
    </row>
    <row r="98" spans="1:10">
      <c r="A98" s="23"/>
      <c r="C98" s="89"/>
      <c r="D98" s="89"/>
      <c r="E98" s="21"/>
      <c r="F98" s="21"/>
      <c r="G98" s="21"/>
      <c r="H98" s="21"/>
      <c r="I98" s="21"/>
    </row>
    <row r="99" spans="1:10">
      <c r="A99" s="23"/>
      <c r="C99" s="89"/>
      <c r="D99" s="89"/>
      <c r="E99" s="21"/>
      <c r="F99" s="21"/>
      <c r="G99" s="21"/>
      <c r="H99" s="21"/>
      <c r="I99" s="21"/>
    </row>
    <row r="100" spans="1:10">
      <c r="A100" s="23"/>
      <c r="C100" s="89"/>
      <c r="D100" s="89"/>
      <c r="E100" s="21"/>
      <c r="F100" s="21"/>
      <c r="G100" s="21"/>
      <c r="H100" s="21"/>
      <c r="I100" s="21"/>
    </row>
    <row r="101" spans="1:10">
      <c r="A101" s="23"/>
      <c r="C101" s="89"/>
      <c r="D101" s="89"/>
      <c r="E101" s="21"/>
      <c r="F101" s="21"/>
      <c r="G101" s="21"/>
      <c r="H101" s="21"/>
      <c r="I101" s="21"/>
    </row>
    <row r="102" spans="1:10">
      <c r="A102" s="23"/>
      <c r="C102" s="89"/>
      <c r="D102" s="89"/>
      <c r="E102" s="21"/>
      <c r="F102" s="21"/>
      <c r="G102" s="21"/>
      <c r="H102" s="21"/>
      <c r="I102" s="21"/>
    </row>
    <row r="103" spans="1:10">
      <c r="A103" s="23"/>
      <c r="C103" s="89"/>
      <c r="D103" s="89"/>
      <c r="E103" s="21"/>
      <c r="F103" s="21"/>
      <c r="G103" s="21"/>
      <c r="H103" s="21"/>
      <c r="I103" s="21"/>
      <c r="J103" s="19"/>
    </row>
    <row r="104" spans="1:10">
      <c r="A104" s="23"/>
      <c r="J104" s="20"/>
    </row>
    <row r="105" spans="1:10">
      <c r="A105" s="90"/>
    </row>
    <row r="106" spans="1:10" ht="13">
      <c r="A106" s="4"/>
      <c r="B106" s="4"/>
      <c r="C106" s="4"/>
      <c r="D106" s="4"/>
      <c r="E106" s="4"/>
      <c r="F106" s="4"/>
      <c r="G106" s="4"/>
      <c r="H106" s="4"/>
      <c r="I106" s="4"/>
      <c r="J106" s="19"/>
    </row>
    <row r="107" spans="1:10" ht="13">
      <c r="A107" s="4"/>
      <c r="B107" s="9"/>
      <c r="C107" s="9"/>
      <c r="D107" s="9"/>
      <c r="E107" s="9"/>
      <c r="F107" s="9"/>
      <c r="G107" s="9"/>
      <c r="H107" s="9"/>
      <c r="I107" s="9"/>
    </row>
    <row r="108" spans="1:10">
      <c r="A108" s="90"/>
    </row>
    <row r="109" spans="1:10" ht="13">
      <c r="A109" s="13"/>
      <c r="E109" s="11"/>
      <c r="F109" s="11"/>
      <c r="G109" s="11"/>
      <c r="H109" s="11"/>
      <c r="I109" s="11"/>
    </row>
    <row r="110" spans="1:10" ht="13">
      <c r="A110" s="13"/>
      <c r="E110" s="11"/>
      <c r="F110" s="11"/>
      <c r="G110" s="11"/>
      <c r="H110" s="11"/>
      <c r="I110" s="11"/>
    </row>
    <row r="111" spans="1:10">
      <c r="A111" s="23"/>
      <c r="E111" s="21"/>
      <c r="F111" s="21"/>
      <c r="G111" s="21"/>
      <c r="H111" s="21"/>
      <c r="I111" s="21"/>
    </row>
    <row r="112" spans="1:10">
      <c r="A112" s="19"/>
      <c r="E112" s="21"/>
      <c r="F112" s="21"/>
      <c r="G112" s="21"/>
      <c r="H112" s="21"/>
      <c r="I112" s="21"/>
    </row>
    <row r="113" spans="1:9">
      <c r="A113" s="19"/>
      <c r="E113" s="21"/>
      <c r="F113" s="21"/>
      <c r="G113" s="21"/>
      <c r="H113" s="21"/>
      <c r="I113" s="21"/>
    </row>
    <row r="114" spans="1:9">
      <c r="A114" s="19"/>
      <c r="E114" s="21"/>
      <c r="F114" s="21"/>
      <c r="G114" s="21"/>
      <c r="H114" s="21"/>
      <c r="I114" s="21"/>
    </row>
    <row r="115" spans="1:9">
      <c r="A115" s="19"/>
      <c r="E115" s="21"/>
      <c r="F115" s="21"/>
      <c r="G115" s="21"/>
      <c r="H115" s="21"/>
      <c r="I115" s="21"/>
    </row>
    <row r="116" spans="1:9">
      <c r="A116" s="19"/>
      <c r="E116" s="21"/>
      <c r="F116" s="21"/>
      <c r="G116" s="21"/>
      <c r="H116" s="21"/>
      <c r="I116" s="21"/>
    </row>
    <row r="117" spans="1:9">
      <c r="A117" s="19"/>
      <c r="E117" s="21"/>
      <c r="F117" s="21"/>
      <c r="G117" s="21"/>
      <c r="H117" s="21"/>
      <c r="I117" s="21"/>
    </row>
    <row r="118" spans="1:9">
      <c r="A118" s="19"/>
      <c r="E118" s="21"/>
      <c r="F118" s="21"/>
      <c r="G118" s="21"/>
      <c r="H118" s="21"/>
      <c r="I118" s="21"/>
    </row>
    <row r="119" spans="1:9">
      <c r="A119" s="19"/>
      <c r="E119" s="21"/>
      <c r="F119" s="21"/>
      <c r="G119" s="21"/>
      <c r="H119" s="21"/>
      <c r="I119" s="21"/>
    </row>
    <row r="120" spans="1:9">
      <c r="A120" s="19"/>
      <c r="E120" s="21"/>
      <c r="F120" s="21"/>
      <c r="G120" s="21"/>
      <c r="H120" s="21"/>
      <c r="I120" s="21"/>
    </row>
    <row r="121" spans="1:9">
      <c r="A121" s="19"/>
      <c r="E121" s="21"/>
      <c r="F121" s="21"/>
      <c r="G121" s="21"/>
      <c r="H121" s="21"/>
      <c r="I121" s="21"/>
    </row>
    <row r="122" spans="1:9">
      <c r="A122" s="19"/>
      <c r="E122" s="21"/>
      <c r="F122" s="21"/>
      <c r="G122" s="21"/>
      <c r="H122" s="21"/>
      <c r="I122" s="21"/>
    </row>
    <row r="123" spans="1:9">
      <c r="A123" s="19"/>
      <c r="E123" s="21"/>
      <c r="F123" s="21"/>
      <c r="G123" s="21"/>
      <c r="H123" s="21"/>
      <c r="I123" s="21"/>
    </row>
    <row r="124" spans="1:9">
      <c r="A124" s="19"/>
      <c r="E124" s="21"/>
      <c r="F124" s="21"/>
      <c r="G124" s="21"/>
      <c r="H124" s="21"/>
      <c r="I124" s="21"/>
    </row>
    <row r="125" spans="1:9">
      <c r="A125" s="23"/>
      <c r="E125" s="21"/>
      <c r="F125" s="21"/>
      <c r="G125" s="21"/>
      <c r="H125" s="21"/>
      <c r="I125" s="21"/>
    </row>
    <row r="126" spans="1:9">
      <c r="A126" s="19"/>
      <c r="E126" s="21"/>
      <c r="F126" s="21"/>
      <c r="G126" s="21"/>
      <c r="H126" s="21"/>
      <c r="I126" s="21"/>
    </row>
    <row r="127" spans="1:9">
      <c r="A127" s="19"/>
      <c r="E127" s="21"/>
      <c r="F127" s="21"/>
      <c r="G127" s="21"/>
      <c r="H127" s="21"/>
      <c r="I127" s="21"/>
    </row>
    <row r="128" spans="1:9">
      <c r="A128" s="19"/>
      <c r="E128" s="21"/>
      <c r="F128" s="21"/>
      <c r="G128" s="21"/>
      <c r="H128" s="21"/>
      <c r="I128" s="21"/>
    </row>
    <row r="129" spans="1:11">
      <c r="A129" s="19"/>
      <c r="E129" s="21"/>
      <c r="F129" s="21"/>
      <c r="G129" s="21"/>
      <c r="H129" s="21"/>
      <c r="I129" s="21"/>
    </row>
    <row r="130" spans="1:11">
      <c r="A130" s="19"/>
      <c r="E130" s="21"/>
      <c r="F130" s="21"/>
      <c r="G130" s="21"/>
      <c r="H130" s="21"/>
      <c r="I130" s="21"/>
    </row>
    <row r="131" spans="1:11" ht="13">
      <c r="A131" s="8"/>
      <c r="E131" s="8"/>
      <c r="F131" s="8"/>
      <c r="G131" s="8"/>
      <c r="H131" s="8"/>
      <c r="I131" s="8"/>
      <c r="J131" s="19"/>
    </row>
    <row r="132" spans="1:11">
      <c r="A132" s="19"/>
      <c r="B132" s="19"/>
      <c r="C132" s="19"/>
      <c r="D132" s="19"/>
      <c r="E132" s="19"/>
      <c r="F132" s="19"/>
      <c r="G132" s="19"/>
      <c r="H132" s="19"/>
      <c r="I132" s="19"/>
    </row>
    <row r="133" spans="1:11">
      <c r="A133" s="19"/>
      <c r="B133" s="19"/>
      <c r="C133" s="19"/>
      <c r="D133" s="19"/>
      <c r="E133" s="19"/>
      <c r="F133" s="19"/>
      <c r="G133" s="19"/>
      <c r="H133" s="19"/>
      <c r="I133" s="19"/>
    </row>
    <row r="134" spans="1:11">
      <c r="A134" s="19"/>
      <c r="B134" s="19"/>
      <c r="C134" s="19"/>
      <c r="D134" s="19"/>
      <c r="E134" s="19"/>
      <c r="F134" s="19"/>
      <c r="G134" s="19"/>
      <c r="H134" s="19"/>
      <c r="I134" s="19"/>
    </row>
    <row r="135" spans="1:11">
      <c r="A135" s="19"/>
      <c r="B135" s="20"/>
      <c r="C135" s="20"/>
      <c r="D135" s="20"/>
      <c r="E135" s="20"/>
      <c r="F135" s="20"/>
      <c r="G135" s="20"/>
      <c r="H135" s="20"/>
      <c r="I135" s="20"/>
    </row>
    <row r="136" spans="1:11">
      <c r="K136" s="21"/>
    </row>
    <row r="137" spans="1:11">
      <c r="K137" s="21"/>
    </row>
  </sheetData>
  <sheetProtection algorithmName="SHA-512" hashValue="5MUYyGKhb4kSRCtnZ6//SyoJUHnJqqm2oxwB3H6JaU25p76FzYtYNeCUWwpJY0xp0EyOUbaaLCpehFzbIMdPWw==" saltValue="1CAh9+9xrYc39w1vER43bw==" spinCount="100000" sheet="1" objects="1" scenarios="1"/>
  <mergeCells count="3">
    <mergeCell ref="I10:I18"/>
    <mergeCell ref="I31:I37"/>
    <mergeCell ref="J33:J39"/>
  </mergeCells>
  <pageMargins left="0.75" right="0.75" top="1" bottom="1" header="0.5" footer="0.5"/>
  <pageSetup paperSize="9" scale="6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120" zoomScaleNormal="120" workbookViewId="0">
      <selection activeCell="M27" sqref="M27"/>
    </sheetView>
  </sheetViews>
  <sheetFormatPr defaultColWidth="9.1796875" defaultRowHeight="12.5"/>
  <cols>
    <col min="1" max="1" width="9.1796875" style="91"/>
    <col min="2" max="2" width="10.1796875" style="91" hidden="1" customWidth="1"/>
    <col min="3" max="3" width="8.81640625" style="91" hidden="1" customWidth="1"/>
    <col min="4" max="4" width="12.26953125" style="88" bestFit="1" customWidth="1"/>
    <col min="5" max="5" width="4" style="95" customWidth="1"/>
    <col min="6" max="6" width="10.1796875" style="109" hidden="1" customWidth="1"/>
    <col min="7" max="7" width="7.453125" style="91" hidden="1" customWidth="1"/>
    <col min="8" max="16384" width="9.1796875" style="91"/>
  </cols>
  <sheetData>
    <row r="1" spans="1:7" ht="13">
      <c r="B1" s="76" t="s">
        <v>57</v>
      </c>
      <c r="C1" s="76"/>
      <c r="D1" s="103" t="s">
        <v>29</v>
      </c>
      <c r="E1" s="103"/>
      <c r="F1" s="108"/>
    </row>
    <row r="2" spans="1:7" ht="13">
      <c r="A2" s="76" t="s">
        <v>231</v>
      </c>
    </row>
    <row r="3" spans="1:7" ht="6.75" customHeight="1"/>
    <row r="4" spans="1:7" ht="13">
      <c r="A4" s="92" t="s">
        <v>30</v>
      </c>
      <c r="B4" s="92"/>
      <c r="C4" s="92"/>
      <c r="D4" s="104"/>
      <c r="E4" s="104"/>
    </row>
    <row r="5" spans="1:7" ht="13">
      <c r="A5" s="93" t="s">
        <v>31</v>
      </c>
      <c r="B5" s="93"/>
      <c r="C5" s="93"/>
      <c r="D5" s="105"/>
      <c r="E5" s="105"/>
    </row>
    <row r="6" spans="1:7" ht="8.25" customHeight="1">
      <c r="A6" s="93"/>
      <c r="B6" s="93"/>
      <c r="C6" s="93"/>
      <c r="D6" s="105"/>
      <c r="E6" s="105"/>
    </row>
    <row r="7" spans="1:7" ht="13">
      <c r="B7" s="76" t="s">
        <v>58</v>
      </c>
      <c r="C7" s="76" t="s">
        <v>58</v>
      </c>
      <c r="F7" s="121"/>
    </row>
    <row r="8" spans="1:7" ht="13">
      <c r="B8" s="76" t="s">
        <v>54</v>
      </c>
      <c r="C8" s="76" t="s">
        <v>200</v>
      </c>
      <c r="D8" s="112" t="s">
        <v>210</v>
      </c>
      <c r="E8" s="112"/>
      <c r="F8" s="114" t="s">
        <v>211</v>
      </c>
      <c r="G8" s="98"/>
    </row>
    <row r="9" spans="1:7">
      <c r="A9" s="94">
        <v>1</v>
      </c>
      <c r="B9" s="95">
        <v>33730</v>
      </c>
      <c r="C9" s="95">
        <f>B9*1.01</f>
        <v>34067.300000000003</v>
      </c>
      <c r="D9" s="155">
        <f t="shared" ref="D9:D38" si="0">C9/100*102</f>
        <v>34748.646000000001</v>
      </c>
      <c r="E9" s="97"/>
      <c r="F9" s="122">
        <f>D9/100*102</f>
        <v>35443.618920000001</v>
      </c>
      <c r="G9" s="98"/>
    </row>
    <row r="10" spans="1:7">
      <c r="A10" s="94">
        <v>2</v>
      </c>
      <c r="B10" s="95">
        <v>34938</v>
      </c>
      <c r="C10" s="95">
        <f t="shared" ref="C10:C58" si="1">B10*1.01</f>
        <v>35287.379999999997</v>
      </c>
      <c r="D10" s="155">
        <f t="shared" si="0"/>
        <v>35993.127599999993</v>
      </c>
      <c r="E10" s="97"/>
      <c r="F10" s="122">
        <f t="shared" ref="F10:F53" si="2">D10/100*102</f>
        <v>36712.990151999991</v>
      </c>
      <c r="G10" s="98"/>
    </row>
    <row r="11" spans="1:7">
      <c r="A11" s="94">
        <v>3</v>
      </c>
      <c r="B11" s="95">
        <v>36078</v>
      </c>
      <c r="C11" s="95">
        <f t="shared" si="1"/>
        <v>36438.78</v>
      </c>
      <c r="D11" s="155">
        <f t="shared" si="0"/>
        <v>37167.5556</v>
      </c>
      <c r="E11" s="97"/>
      <c r="F11" s="122">
        <v>37912</v>
      </c>
      <c r="G11" s="98"/>
    </row>
    <row r="12" spans="1:7">
      <c r="A12" s="94">
        <v>4</v>
      </c>
      <c r="B12" s="95">
        <v>37234</v>
      </c>
      <c r="C12" s="95">
        <f t="shared" si="1"/>
        <v>37606.340000000004</v>
      </c>
      <c r="D12" s="155">
        <v>38359</v>
      </c>
      <c r="E12" s="97"/>
      <c r="F12" s="122">
        <v>39127</v>
      </c>
      <c r="G12" s="98"/>
    </row>
    <row r="13" spans="1:7" s="98" customFormat="1">
      <c r="A13" s="96">
        <v>5</v>
      </c>
      <c r="B13" s="97">
        <v>38383</v>
      </c>
      <c r="C13" s="95">
        <f t="shared" si="1"/>
        <v>38766.83</v>
      </c>
      <c r="D13" s="155">
        <v>39543</v>
      </c>
      <c r="E13" s="97"/>
      <c r="F13" s="122">
        <f t="shared" si="2"/>
        <v>40333.86</v>
      </c>
    </row>
    <row r="14" spans="1:7">
      <c r="A14" s="94">
        <v>6</v>
      </c>
      <c r="B14" s="95">
        <v>39533</v>
      </c>
      <c r="C14" s="95">
        <f t="shared" si="1"/>
        <v>39928.33</v>
      </c>
      <c r="D14" s="155">
        <f t="shared" si="0"/>
        <v>40726.8966</v>
      </c>
      <c r="E14" s="97"/>
      <c r="F14" s="122">
        <v>41542</v>
      </c>
      <c r="G14" s="98"/>
    </row>
    <row r="15" spans="1:7">
      <c r="A15" s="94">
        <v>7</v>
      </c>
      <c r="B15" s="95">
        <v>40741</v>
      </c>
      <c r="C15" s="95">
        <f t="shared" si="1"/>
        <v>41148.410000000003</v>
      </c>
      <c r="D15" s="155">
        <f t="shared" si="0"/>
        <v>41971.378199999999</v>
      </c>
      <c r="E15" s="97"/>
      <c r="F15" s="122">
        <f t="shared" si="2"/>
        <v>42810.805763999997</v>
      </c>
      <c r="G15" s="98"/>
    </row>
    <row r="16" spans="1:7">
      <c r="A16" s="94">
        <v>8</v>
      </c>
      <c r="B16" s="95">
        <v>41902</v>
      </c>
      <c r="C16" s="95">
        <f t="shared" si="1"/>
        <v>42321.02</v>
      </c>
      <c r="D16" s="155">
        <v>43168</v>
      </c>
      <c r="E16" s="97" t="s">
        <v>16</v>
      </c>
      <c r="F16" s="122">
        <v>44032</v>
      </c>
      <c r="G16" s="98" t="s">
        <v>16</v>
      </c>
    </row>
    <row r="17" spans="1:7">
      <c r="A17" s="94">
        <v>9</v>
      </c>
      <c r="B17" s="95">
        <v>43256</v>
      </c>
      <c r="C17" s="95">
        <f t="shared" si="1"/>
        <v>43688.56</v>
      </c>
      <c r="D17" s="155">
        <v>44563</v>
      </c>
      <c r="E17" s="97"/>
      <c r="F17" s="122">
        <v>45455</v>
      </c>
      <c r="G17" s="98"/>
    </row>
    <row r="18" spans="1:7">
      <c r="A18" s="94">
        <v>10</v>
      </c>
      <c r="B18" s="95">
        <v>44463</v>
      </c>
      <c r="C18" s="95">
        <f t="shared" si="1"/>
        <v>44907.63</v>
      </c>
      <c r="D18" s="155">
        <v>45807</v>
      </c>
      <c r="E18" s="97"/>
      <c r="F18" s="122">
        <v>46724</v>
      </c>
      <c r="G18" s="98"/>
    </row>
    <row r="19" spans="1:7">
      <c r="A19" s="94">
        <v>11</v>
      </c>
      <c r="B19" s="95">
        <v>45655</v>
      </c>
      <c r="C19" s="95">
        <f t="shared" si="1"/>
        <v>46111.55</v>
      </c>
      <c r="D19" s="155">
        <v>47035</v>
      </c>
      <c r="E19" s="97"/>
      <c r="F19" s="122">
        <f t="shared" si="2"/>
        <v>47975.700000000004</v>
      </c>
      <c r="G19" s="98"/>
    </row>
    <row r="20" spans="1:7">
      <c r="A20" s="94">
        <v>12</v>
      </c>
      <c r="B20" s="95">
        <v>46809</v>
      </c>
      <c r="C20" s="95">
        <f t="shared" si="1"/>
        <v>47277.090000000004</v>
      </c>
      <c r="D20" s="155">
        <v>48223</v>
      </c>
      <c r="E20" s="97"/>
      <c r="F20" s="122">
        <v>49188</v>
      </c>
      <c r="G20" s="98"/>
    </row>
    <row r="21" spans="1:7">
      <c r="A21" s="94">
        <v>13</v>
      </c>
      <c r="B21" s="95">
        <v>48116</v>
      </c>
      <c r="C21" s="95">
        <f t="shared" si="1"/>
        <v>48597.16</v>
      </c>
      <c r="D21" s="155">
        <f t="shared" si="0"/>
        <v>49569.103200000005</v>
      </c>
      <c r="E21" s="97" t="s">
        <v>17</v>
      </c>
      <c r="F21" s="122">
        <v>50561</v>
      </c>
      <c r="G21" s="98" t="s">
        <v>17</v>
      </c>
    </row>
    <row r="22" spans="1:7">
      <c r="A22" s="94">
        <v>14</v>
      </c>
      <c r="B22" s="95">
        <v>49280</v>
      </c>
      <c r="C22" s="95">
        <f t="shared" si="1"/>
        <v>49772.800000000003</v>
      </c>
      <c r="D22" s="155">
        <v>50769</v>
      </c>
      <c r="E22" s="97"/>
      <c r="F22" s="122">
        <v>51785</v>
      </c>
      <c r="G22" s="98"/>
    </row>
    <row r="23" spans="1:7">
      <c r="A23" s="94">
        <v>15</v>
      </c>
      <c r="B23" s="95">
        <v>50567</v>
      </c>
      <c r="C23" s="95">
        <f t="shared" si="1"/>
        <v>51072.67</v>
      </c>
      <c r="D23" s="155">
        <v>52095</v>
      </c>
      <c r="E23" s="97"/>
      <c r="F23" s="122">
        <f t="shared" si="2"/>
        <v>53136.9</v>
      </c>
      <c r="G23" s="98"/>
    </row>
    <row r="24" spans="1:7">
      <c r="A24" s="94">
        <v>16</v>
      </c>
      <c r="B24" s="95">
        <v>51731</v>
      </c>
      <c r="C24" s="95">
        <f t="shared" si="1"/>
        <v>52248.31</v>
      </c>
      <c r="D24" s="155">
        <f t="shared" si="0"/>
        <v>53293.276199999993</v>
      </c>
      <c r="E24" s="97"/>
      <c r="F24" s="122">
        <f t="shared" si="2"/>
        <v>54359.141723999994</v>
      </c>
      <c r="G24" s="98"/>
    </row>
    <row r="25" spans="1:7">
      <c r="A25" s="94">
        <v>17</v>
      </c>
      <c r="B25" s="95">
        <v>52897</v>
      </c>
      <c r="C25" s="95">
        <f t="shared" si="1"/>
        <v>53425.97</v>
      </c>
      <c r="D25" s="155">
        <v>54495</v>
      </c>
      <c r="E25" s="97"/>
      <c r="F25" s="122">
        <f t="shared" si="2"/>
        <v>55584.9</v>
      </c>
      <c r="G25" s="98"/>
    </row>
    <row r="26" spans="1:7">
      <c r="A26" s="94">
        <v>18</v>
      </c>
      <c r="B26" s="95">
        <v>54042</v>
      </c>
      <c r="C26" s="95">
        <f t="shared" si="1"/>
        <v>54582.42</v>
      </c>
      <c r="D26" s="155">
        <f t="shared" si="0"/>
        <v>55674.068400000004</v>
      </c>
      <c r="E26" s="97"/>
      <c r="F26" s="122">
        <f t="shared" si="2"/>
        <v>56787.549767999997</v>
      </c>
      <c r="G26" s="98"/>
    </row>
    <row r="27" spans="1:7">
      <c r="A27" s="94">
        <v>19</v>
      </c>
      <c r="B27" s="95">
        <v>55223</v>
      </c>
      <c r="C27" s="95">
        <f t="shared" si="1"/>
        <v>55775.23</v>
      </c>
      <c r="D27" s="155">
        <f t="shared" si="0"/>
        <v>56890.734599999996</v>
      </c>
      <c r="E27" s="97"/>
      <c r="F27" s="122">
        <f t="shared" si="2"/>
        <v>58028.549291999996</v>
      </c>
      <c r="G27" s="98"/>
    </row>
    <row r="28" spans="1:7">
      <c r="A28" s="94">
        <v>20</v>
      </c>
      <c r="B28" s="95">
        <v>55833</v>
      </c>
      <c r="C28" s="95">
        <f t="shared" si="1"/>
        <v>56391.33</v>
      </c>
      <c r="D28" s="155">
        <f t="shared" si="0"/>
        <v>57519.156600000002</v>
      </c>
      <c r="E28" s="97" t="s">
        <v>18</v>
      </c>
      <c r="F28" s="122">
        <f t="shared" si="2"/>
        <v>58669.539731999997</v>
      </c>
      <c r="G28" s="98" t="s">
        <v>18</v>
      </c>
    </row>
    <row r="29" spans="1:7">
      <c r="A29" s="94">
        <v>21</v>
      </c>
      <c r="B29" s="95">
        <v>57005</v>
      </c>
      <c r="C29" s="95">
        <f t="shared" si="1"/>
        <v>57575.05</v>
      </c>
      <c r="D29" s="155">
        <f t="shared" si="0"/>
        <v>58726.550999999999</v>
      </c>
      <c r="E29" s="97"/>
      <c r="F29" s="122">
        <v>59902</v>
      </c>
      <c r="G29" s="98"/>
    </row>
    <row r="30" spans="1:7">
      <c r="A30" s="94">
        <v>22</v>
      </c>
      <c r="B30" s="95">
        <v>58027</v>
      </c>
      <c r="C30" s="95">
        <f t="shared" si="1"/>
        <v>58607.270000000004</v>
      </c>
      <c r="D30" s="155">
        <v>59780</v>
      </c>
      <c r="E30" s="97"/>
      <c r="F30" s="122">
        <f t="shared" si="2"/>
        <v>60975.6</v>
      </c>
      <c r="G30" s="98"/>
    </row>
    <row r="31" spans="1:7">
      <c r="A31" s="94">
        <v>23</v>
      </c>
      <c r="B31" s="95">
        <v>59152</v>
      </c>
      <c r="C31" s="95">
        <f t="shared" si="1"/>
        <v>59743.520000000004</v>
      </c>
      <c r="D31" s="155">
        <v>60939</v>
      </c>
      <c r="E31" s="97"/>
      <c r="F31" s="122">
        <f t="shared" si="2"/>
        <v>62157.78</v>
      </c>
      <c r="G31" s="98"/>
    </row>
    <row r="32" spans="1:7">
      <c r="A32" s="94">
        <v>24</v>
      </c>
      <c r="B32" s="95">
        <v>60160</v>
      </c>
      <c r="C32" s="95">
        <f t="shared" si="1"/>
        <v>60761.599999999999</v>
      </c>
      <c r="D32" s="155">
        <v>61978</v>
      </c>
      <c r="E32" s="97"/>
      <c r="F32" s="122">
        <f t="shared" si="2"/>
        <v>63217.56</v>
      </c>
      <c r="G32" s="98"/>
    </row>
    <row r="33" spans="1:7">
      <c r="A33" s="94">
        <v>25</v>
      </c>
      <c r="B33" s="95">
        <v>61239</v>
      </c>
      <c r="C33" s="95">
        <f t="shared" si="1"/>
        <v>61851.39</v>
      </c>
      <c r="D33" s="155">
        <v>63089</v>
      </c>
      <c r="E33" s="97"/>
      <c r="F33" s="122">
        <f t="shared" si="2"/>
        <v>64350.78</v>
      </c>
      <c r="G33" s="98"/>
    </row>
    <row r="34" spans="1:7">
      <c r="A34" s="94">
        <v>26</v>
      </c>
      <c r="B34" s="95">
        <v>62291</v>
      </c>
      <c r="C34" s="95">
        <f t="shared" si="1"/>
        <v>62913.91</v>
      </c>
      <c r="D34" s="155">
        <v>64173</v>
      </c>
      <c r="E34" s="97"/>
      <c r="F34" s="122">
        <v>65457</v>
      </c>
      <c r="G34" s="98"/>
    </row>
    <row r="35" spans="1:7">
      <c r="A35" s="94">
        <v>27</v>
      </c>
      <c r="B35" s="95">
        <v>63367</v>
      </c>
      <c r="C35" s="95">
        <f t="shared" si="1"/>
        <v>64000.67</v>
      </c>
      <c r="D35" s="155">
        <v>65282</v>
      </c>
      <c r="E35" s="97"/>
      <c r="F35" s="122">
        <f t="shared" si="2"/>
        <v>66587.64</v>
      </c>
      <c r="G35" s="98"/>
    </row>
    <row r="36" spans="1:7">
      <c r="A36" s="94">
        <v>28</v>
      </c>
      <c r="B36" s="95">
        <v>64457</v>
      </c>
      <c r="C36" s="95">
        <f t="shared" si="1"/>
        <v>65101.57</v>
      </c>
      <c r="D36" s="155">
        <v>66405</v>
      </c>
      <c r="E36" s="97"/>
      <c r="F36" s="122">
        <v>67734</v>
      </c>
      <c r="G36" s="98"/>
    </row>
    <row r="37" spans="1:7">
      <c r="A37" s="94">
        <v>29</v>
      </c>
      <c r="B37" s="95">
        <v>65551</v>
      </c>
      <c r="C37" s="95">
        <f t="shared" si="1"/>
        <v>66206.509999999995</v>
      </c>
      <c r="D37" s="155">
        <v>67532</v>
      </c>
      <c r="E37" s="97"/>
      <c r="F37" s="122">
        <f t="shared" si="2"/>
        <v>68882.64</v>
      </c>
      <c r="G37" s="98"/>
    </row>
    <row r="38" spans="1:7">
      <c r="A38" s="94">
        <v>30</v>
      </c>
      <c r="B38" s="95">
        <v>66643</v>
      </c>
      <c r="C38" s="95">
        <f t="shared" si="1"/>
        <v>67309.430000000008</v>
      </c>
      <c r="D38" s="155">
        <f t="shared" si="0"/>
        <v>68655.618600000016</v>
      </c>
      <c r="E38" s="97"/>
      <c r="F38" s="122">
        <v>70030</v>
      </c>
      <c r="G38" s="98"/>
    </row>
    <row r="39" spans="1:7">
      <c r="A39" s="94">
        <v>31</v>
      </c>
      <c r="B39" s="95">
        <v>67725</v>
      </c>
      <c r="C39" s="95">
        <f t="shared" si="1"/>
        <v>68402.25</v>
      </c>
      <c r="D39" s="155">
        <v>69771</v>
      </c>
      <c r="E39" s="97"/>
      <c r="F39" s="122">
        <v>71167</v>
      </c>
      <c r="G39" s="98"/>
    </row>
    <row r="40" spans="1:7">
      <c r="A40" s="94">
        <v>32</v>
      </c>
      <c r="B40" s="95">
        <v>68824</v>
      </c>
      <c r="C40" s="95">
        <f t="shared" si="1"/>
        <v>69512.240000000005</v>
      </c>
      <c r="D40" s="155">
        <v>70903</v>
      </c>
      <c r="E40" s="97"/>
      <c r="F40" s="122">
        <v>72322</v>
      </c>
      <c r="G40" s="98"/>
    </row>
    <row r="41" spans="1:7">
      <c r="A41" s="94">
        <v>33</v>
      </c>
      <c r="B41" s="95">
        <v>69924</v>
      </c>
      <c r="C41" s="95">
        <f t="shared" si="1"/>
        <v>70623.240000000005</v>
      </c>
      <c r="D41" s="155">
        <f t="shared" ref="D41:D57" si="3">C41/100*102</f>
        <v>72035.704800000007</v>
      </c>
      <c r="E41" s="97"/>
      <c r="F41" s="122">
        <v>73477</v>
      </c>
      <c r="G41" s="98"/>
    </row>
    <row r="42" spans="1:7">
      <c r="A42" s="94">
        <v>34</v>
      </c>
      <c r="B42" s="95">
        <v>71050</v>
      </c>
      <c r="C42" s="95">
        <f t="shared" si="1"/>
        <v>71760.5</v>
      </c>
      <c r="D42" s="155">
        <v>73197</v>
      </c>
      <c r="E42" s="97"/>
      <c r="F42" s="122">
        <f t="shared" si="2"/>
        <v>74660.94</v>
      </c>
      <c r="G42" s="98"/>
    </row>
    <row r="43" spans="1:7">
      <c r="A43" s="94">
        <v>35</v>
      </c>
      <c r="B43" s="95">
        <v>72173</v>
      </c>
      <c r="C43" s="95">
        <f t="shared" si="1"/>
        <v>72894.73</v>
      </c>
      <c r="D43" s="155">
        <f t="shared" si="3"/>
        <v>74352.624599999996</v>
      </c>
      <c r="E43" s="97"/>
      <c r="F43" s="122">
        <v>75841</v>
      </c>
      <c r="G43" s="98"/>
    </row>
    <row r="44" spans="1:7">
      <c r="A44" s="94">
        <v>36</v>
      </c>
      <c r="B44" s="95">
        <v>73329</v>
      </c>
      <c r="C44" s="95">
        <f t="shared" si="1"/>
        <v>74062.289999999994</v>
      </c>
      <c r="D44" s="155">
        <f t="shared" si="3"/>
        <v>75543.535799999998</v>
      </c>
      <c r="E44" s="97"/>
      <c r="F44" s="122">
        <v>77055</v>
      </c>
      <c r="G44" s="98"/>
    </row>
    <row r="45" spans="1:7">
      <c r="A45" s="94">
        <v>37</v>
      </c>
      <c r="B45" s="95">
        <v>74465</v>
      </c>
      <c r="C45" s="95">
        <f t="shared" si="1"/>
        <v>75209.649999999994</v>
      </c>
      <c r="D45" s="155">
        <v>76715</v>
      </c>
      <c r="E45" s="97"/>
      <c r="F45" s="122">
        <v>78250</v>
      </c>
      <c r="G45" s="98"/>
    </row>
    <row r="46" spans="1:7">
      <c r="A46" s="94">
        <v>38</v>
      </c>
      <c r="B46" s="95">
        <v>75615</v>
      </c>
      <c r="C46" s="95">
        <f t="shared" si="1"/>
        <v>76371.149999999994</v>
      </c>
      <c r="D46" s="155">
        <f t="shared" si="3"/>
        <v>77898.572999999989</v>
      </c>
      <c r="E46" s="97"/>
      <c r="F46" s="122">
        <f t="shared" si="2"/>
        <v>79456.54445999999</v>
      </c>
      <c r="G46" s="98"/>
    </row>
    <row r="47" spans="1:7">
      <c r="A47" s="94">
        <v>39</v>
      </c>
      <c r="B47" s="95">
        <v>76748</v>
      </c>
      <c r="C47" s="95">
        <f t="shared" si="1"/>
        <v>77515.48</v>
      </c>
      <c r="D47" s="155">
        <f t="shared" si="3"/>
        <v>79065.789599999989</v>
      </c>
      <c r="E47" s="97"/>
      <c r="F47" s="122">
        <v>80648</v>
      </c>
      <c r="G47" s="98"/>
    </row>
    <row r="48" spans="1:7">
      <c r="A48" s="94">
        <v>40</v>
      </c>
      <c r="B48" s="95">
        <v>77880</v>
      </c>
      <c r="C48" s="95">
        <f t="shared" si="1"/>
        <v>78658.8</v>
      </c>
      <c r="D48" s="155">
        <v>80233</v>
      </c>
      <c r="E48" s="97"/>
      <c r="F48" s="122">
        <f t="shared" si="2"/>
        <v>81837.66</v>
      </c>
      <c r="G48" s="98"/>
    </row>
    <row r="49" spans="1:7">
      <c r="A49" s="94">
        <v>41</v>
      </c>
      <c r="B49" s="95">
        <v>79019</v>
      </c>
      <c r="C49" s="95">
        <f t="shared" si="1"/>
        <v>79809.19</v>
      </c>
      <c r="D49" s="155">
        <v>81406</v>
      </c>
      <c r="E49" s="97"/>
      <c r="F49" s="122">
        <v>83035</v>
      </c>
      <c r="G49" s="98"/>
    </row>
    <row r="50" spans="1:7">
      <c r="A50" s="94">
        <v>42</v>
      </c>
      <c r="B50" s="95">
        <v>80156</v>
      </c>
      <c r="C50" s="95">
        <f t="shared" si="1"/>
        <v>80957.56</v>
      </c>
      <c r="D50" s="155">
        <v>82578</v>
      </c>
      <c r="E50" s="97"/>
      <c r="F50" s="122">
        <f t="shared" si="2"/>
        <v>84229.56</v>
      </c>
      <c r="G50" s="98"/>
    </row>
    <row r="51" spans="1:7">
      <c r="A51" s="94">
        <v>43</v>
      </c>
      <c r="B51" s="95">
        <v>81293</v>
      </c>
      <c r="C51" s="95">
        <f t="shared" si="1"/>
        <v>82105.930000000008</v>
      </c>
      <c r="D51" s="155">
        <v>83749</v>
      </c>
      <c r="E51" s="97"/>
      <c r="F51" s="122">
        <f t="shared" si="2"/>
        <v>85423.98</v>
      </c>
      <c r="G51" s="98"/>
    </row>
    <row r="52" spans="1:7">
      <c r="A52" s="94">
        <v>44</v>
      </c>
      <c r="B52" s="95">
        <v>82435</v>
      </c>
      <c r="C52" s="95">
        <f t="shared" si="1"/>
        <v>83259.350000000006</v>
      </c>
      <c r="D52" s="155">
        <f t="shared" si="3"/>
        <v>84924.537000000011</v>
      </c>
      <c r="E52" s="97"/>
      <c r="F52" s="122">
        <v>86624</v>
      </c>
      <c r="G52" s="98"/>
    </row>
    <row r="53" spans="1:7">
      <c r="A53" s="94">
        <v>45</v>
      </c>
      <c r="B53" s="95">
        <v>83574</v>
      </c>
      <c r="C53" s="95">
        <f t="shared" si="1"/>
        <v>84409.74</v>
      </c>
      <c r="D53" s="155">
        <v>86099</v>
      </c>
      <c r="E53" s="97"/>
      <c r="F53" s="122">
        <f t="shared" si="2"/>
        <v>87820.98</v>
      </c>
      <c r="G53" s="98"/>
    </row>
    <row r="54" spans="1:7">
      <c r="A54" s="94">
        <v>46</v>
      </c>
      <c r="B54" s="95">
        <v>84715</v>
      </c>
      <c r="C54" s="95">
        <f t="shared" si="1"/>
        <v>85562.15</v>
      </c>
      <c r="D54" s="155">
        <v>87274</v>
      </c>
      <c r="E54" s="97"/>
      <c r="F54" s="122">
        <v>89020</v>
      </c>
      <c r="G54" s="98"/>
    </row>
    <row r="55" spans="1:7">
      <c r="A55" s="99">
        <v>47</v>
      </c>
      <c r="B55" s="95">
        <v>85860</v>
      </c>
      <c r="C55" s="95">
        <f t="shared" si="1"/>
        <v>86718.6</v>
      </c>
      <c r="D55" s="155">
        <v>88454</v>
      </c>
      <c r="E55" s="97"/>
      <c r="F55" s="122">
        <v>90224</v>
      </c>
      <c r="G55" s="98"/>
    </row>
    <row r="56" spans="1:7">
      <c r="A56" s="100">
        <v>48</v>
      </c>
      <c r="B56" s="95">
        <v>86995</v>
      </c>
      <c r="C56" s="95">
        <f t="shared" si="1"/>
        <v>87864.95</v>
      </c>
      <c r="D56" s="155">
        <v>89623</v>
      </c>
      <c r="E56" s="97" t="s">
        <v>20</v>
      </c>
      <c r="F56" s="122">
        <v>91416</v>
      </c>
      <c r="G56" s="98" t="s">
        <v>20</v>
      </c>
    </row>
    <row r="57" spans="1:7">
      <c r="A57" s="100">
        <v>49</v>
      </c>
      <c r="B57" s="95">
        <v>88135</v>
      </c>
      <c r="C57" s="95">
        <f t="shared" si="1"/>
        <v>89016.35</v>
      </c>
      <c r="D57" s="155">
        <f t="shared" si="3"/>
        <v>90796.677000000011</v>
      </c>
      <c r="E57" s="97" t="s">
        <v>20</v>
      </c>
      <c r="F57" s="122">
        <v>92613</v>
      </c>
      <c r="G57" s="98" t="s">
        <v>20</v>
      </c>
    </row>
    <row r="58" spans="1:7">
      <c r="A58" s="100">
        <v>50</v>
      </c>
      <c r="B58" s="95">
        <v>89275</v>
      </c>
      <c r="C58" s="95">
        <f t="shared" si="1"/>
        <v>90167.75</v>
      </c>
      <c r="D58" s="155">
        <v>91972</v>
      </c>
      <c r="E58" s="97" t="s">
        <v>20</v>
      </c>
      <c r="F58" s="122">
        <v>93812</v>
      </c>
      <c r="G58" s="98" t="s">
        <v>20</v>
      </c>
    </row>
    <row r="59" spans="1:7">
      <c r="D59" s="155"/>
      <c r="E59" s="97"/>
      <c r="F59" s="113"/>
      <c r="G59" s="98"/>
    </row>
    <row r="60" spans="1:7">
      <c r="A60" s="91" t="s">
        <v>22</v>
      </c>
    </row>
    <row r="62" spans="1:7">
      <c r="A62" s="101" t="s">
        <v>32</v>
      </c>
      <c r="B62" s="101"/>
      <c r="C62" s="95"/>
      <c r="E62" s="109"/>
      <c r="F62" s="91"/>
    </row>
    <row r="63" spans="1:7">
      <c r="A63" s="101" t="s">
        <v>33</v>
      </c>
      <c r="B63" s="101"/>
      <c r="C63" s="106"/>
      <c r="D63" s="156"/>
      <c r="E63" s="110"/>
      <c r="F63" s="102"/>
    </row>
    <row r="64" spans="1:7">
      <c r="A64" s="101" t="s">
        <v>34</v>
      </c>
      <c r="B64" s="101"/>
      <c r="C64" s="106"/>
      <c r="D64" s="156"/>
      <c r="E64" s="110"/>
      <c r="F64" s="102"/>
    </row>
    <row r="65" spans="1:6">
      <c r="A65" s="101"/>
      <c r="B65" s="101"/>
      <c r="C65" s="106"/>
      <c r="D65" s="156"/>
      <c r="E65" s="110"/>
      <c r="F65" s="102"/>
    </row>
    <row r="66" spans="1:6">
      <c r="A66" s="101" t="s">
        <v>35</v>
      </c>
      <c r="B66" s="101"/>
      <c r="C66" s="106"/>
      <c r="D66" s="156"/>
      <c r="E66" s="110"/>
      <c r="F66" s="102"/>
    </row>
    <row r="67" spans="1:6">
      <c r="A67" s="101" t="s">
        <v>36</v>
      </c>
      <c r="B67" s="101"/>
      <c r="C67" s="106"/>
      <c r="D67" s="156"/>
      <c r="E67" s="110"/>
      <c r="F67" s="102"/>
    </row>
    <row r="68" spans="1:6">
      <c r="A68" s="101" t="s">
        <v>37</v>
      </c>
      <c r="B68" s="101"/>
      <c r="C68" s="106"/>
      <c r="D68" s="156"/>
      <c r="E68" s="110"/>
      <c r="F68" s="102"/>
    </row>
    <row r="69" spans="1:6">
      <c r="A69" s="101" t="s">
        <v>36</v>
      </c>
      <c r="B69" s="101"/>
      <c r="C69" s="106"/>
      <c r="D69" s="156"/>
      <c r="E69" s="110"/>
      <c r="F69" s="102"/>
    </row>
    <row r="70" spans="1:6">
      <c r="A70" s="101" t="s">
        <v>59</v>
      </c>
      <c r="B70" s="101"/>
      <c r="C70" s="106"/>
      <c r="D70" s="156"/>
      <c r="E70" s="110"/>
      <c r="F70" s="102"/>
    </row>
    <row r="71" spans="1:6">
      <c r="A71" s="101" t="s">
        <v>36</v>
      </c>
      <c r="B71" s="101"/>
      <c r="C71" s="106"/>
      <c r="D71" s="156"/>
      <c r="E71" s="110"/>
      <c r="F71" s="102"/>
    </row>
    <row r="72" spans="1:6">
      <c r="A72" s="101"/>
      <c r="B72" s="101"/>
      <c r="C72" s="106"/>
      <c r="D72" s="156"/>
      <c r="E72" s="110"/>
      <c r="F72" s="102"/>
    </row>
    <row r="73" spans="1:6">
      <c r="A73" s="101" t="s">
        <v>38</v>
      </c>
      <c r="B73" s="101"/>
      <c r="C73" s="106"/>
      <c r="D73" s="156"/>
      <c r="E73" s="110"/>
      <c r="F73" s="102"/>
    </row>
    <row r="74" spans="1:6">
      <c r="C74" s="95"/>
      <c r="E74" s="109"/>
      <c r="F74" s="91"/>
    </row>
  </sheetData>
  <sheetProtection algorithmName="SHA-512" hashValue="GVdPM5TCcnewKWvPNdY95lsmPMnk3cexDrRNBAe6+DykQYk5RcHyBGanuzyY54qCeLbbIEzhyhhywbfAT6Svnw==" saltValue="UPMY9widmijQfwIGs6rDyA==" spinCount="100000" sheet="1" objects="1" scenarios="1"/>
  <pageMargins left="0.75" right="0.75" top="1" bottom="1" header="0.5" footer="0.5"/>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7"/>
  <sheetViews>
    <sheetView workbookViewId="0">
      <selection activeCell="M25" sqref="M25"/>
    </sheetView>
  </sheetViews>
  <sheetFormatPr defaultColWidth="9.1796875" defaultRowHeight="12.5"/>
  <cols>
    <col min="1" max="1" width="9.1796875" style="14"/>
    <col min="2" max="2" width="6.54296875" style="14" customWidth="1"/>
    <col min="3" max="3" width="13.81640625" style="14" hidden="1" customWidth="1"/>
    <col min="4" max="4" width="11.7265625" style="14" customWidth="1"/>
    <col min="5" max="5" width="11.26953125" style="37" bestFit="1" customWidth="1"/>
    <col min="6" max="6" width="11.7265625" style="14" customWidth="1"/>
    <col min="7" max="7" width="11.453125" style="37" hidden="1" customWidth="1"/>
    <col min="8" max="16384" width="9.1796875" style="14"/>
  </cols>
  <sheetData>
    <row r="2" spans="1:8" ht="15.5">
      <c r="B2" s="25" t="s">
        <v>25</v>
      </c>
    </row>
    <row r="3" spans="1:8">
      <c r="E3" s="36"/>
      <c r="F3" s="142" t="s">
        <v>216</v>
      </c>
      <c r="G3" s="36"/>
      <c r="H3" s="17"/>
    </row>
    <row r="4" spans="1:8" ht="13">
      <c r="B4" s="26" t="s">
        <v>26</v>
      </c>
      <c r="E4" s="36"/>
      <c r="F4" s="17"/>
      <c r="G4" s="36"/>
      <c r="H4" s="17"/>
    </row>
    <row r="5" spans="1:8">
      <c r="E5" s="36"/>
      <c r="F5" s="17"/>
      <c r="G5" s="36"/>
      <c r="H5" s="17"/>
    </row>
    <row r="6" spans="1:8" ht="26">
      <c r="B6" s="27" t="s">
        <v>27</v>
      </c>
      <c r="C6" s="28" t="s">
        <v>60</v>
      </c>
      <c r="D6" s="24"/>
      <c r="E6" s="143" t="s">
        <v>212</v>
      </c>
      <c r="F6" s="17"/>
      <c r="G6" s="143" t="s">
        <v>212</v>
      </c>
      <c r="H6" s="17"/>
    </row>
    <row r="7" spans="1:8">
      <c r="A7" s="29"/>
      <c r="B7" s="30"/>
      <c r="C7" s="31"/>
      <c r="D7" s="32"/>
      <c r="E7" s="36"/>
      <c r="F7" s="17"/>
      <c r="G7" s="36"/>
      <c r="H7" s="17"/>
    </row>
    <row r="8" spans="1:8">
      <c r="A8" s="29"/>
      <c r="B8" s="30">
        <v>2</v>
      </c>
      <c r="C8" s="31">
        <v>15507</v>
      </c>
      <c r="D8" s="33"/>
      <c r="E8" s="144">
        <v>16757</v>
      </c>
      <c r="F8" s="36"/>
      <c r="G8" s="145" t="s">
        <v>215</v>
      </c>
      <c r="H8" s="17"/>
    </row>
    <row r="9" spans="1:8">
      <c r="A9" s="29"/>
      <c r="B9" s="30">
        <v>3</v>
      </c>
      <c r="C9" s="31">
        <v>16117</v>
      </c>
      <c r="D9" s="33"/>
      <c r="E9" s="36">
        <v>17267</v>
      </c>
      <c r="F9" s="17"/>
      <c r="G9" s="36">
        <v>18117</v>
      </c>
      <c r="H9" s="17"/>
    </row>
    <row r="10" spans="1:8">
      <c r="A10" s="29"/>
      <c r="B10" s="30">
        <v>4</v>
      </c>
      <c r="C10" s="31">
        <v>16681</v>
      </c>
      <c r="D10" s="33"/>
      <c r="E10" s="36">
        <v>17681</v>
      </c>
      <c r="F10" s="17"/>
      <c r="G10" s="36">
        <v>18431</v>
      </c>
      <c r="H10" s="17"/>
    </row>
    <row r="11" spans="1:8">
      <c r="A11" s="29"/>
      <c r="B11" s="30">
        <v>5</v>
      </c>
      <c r="C11" s="31">
        <v>17241</v>
      </c>
      <c r="D11" s="33"/>
      <c r="E11" s="36">
        <v>18141</v>
      </c>
      <c r="F11" s="17"/>
      <c r="G11" s="36">
        <v>18791</v>
      </c>
      <c r="H11" s="17"/>
    </row>
    <row r="12" spans="1:8">
      <c r="A12" s="29"/>
      <c r="B12" s="30">
        <v>6</v>
      </c>
      <c r="C12" s="31">
        <v>17828</v>
      </c>
      <c r="D12" s="33"/>
      <c r="E12" s="36">
        <v>18556</v>
      </c>
      <c r="F12" s="17"/>
      <c r="G12" s="36">
        <v>19106</v>
      </c>
      <c r="H12" s="17"/>
    </row>
    <row r="13" spans="1:8">
      <c r="A13" s="29"/>
      <c r="B13" s="30">
        <v>7</v>
      </c>
      <c r="C13" s="31">
        <v>18450</v>
      </c>
      <c r="D13" s="32"/>
      <c r="E13" s="36">
        <v>19009</v>
      </c>
      <c r="F13" s="17"/>
      <c r="G13" s="36">
        <v>19389</v>
      </c>
      <c r="H13" s="17"/>
    </row>
    <row r="14" spans="1:8" ht="12.75" customHeight="1">
      <c r="A14" s="29"/>
      <c r="B14" s="30">
        <v>8</v>
      </c>
      <c r="C14" s="31">
        <v>19069</v>
      </c>
      <c r="D14" s="32"/>
      <c r="E14" s="31">
        <v>19645</v>
      </c>
      <c r="F14" s="17"/>
      <c r="G14" s="36">
        <v>20038</v>
      </c>
      <c r="H14" s="17"/>
    </row>
    <row r="15" spans="1:8" ht="12.75" customHeight="1">
      <c r="A15" s="29"/>
      <c r="B15" s="30">
        <v>9</v>
      </c>
      <c r="C15" s="31">
        <v>19856</v>
      </c>
      <c r="D15" s="32"/>
      <c r="E15" s="144">
        <v>20456</v>
      </c>
      <c r="F15" s="17"/>
      <c r="G15" s="36">
        <v>20865</v>
      </c>
      <c r="H15" s="17"/>
    </row>
    <row r="16" spans="1:8" ht="13">
      <c r="A16" s="29"/>
      <c r="B16" s="30">
        <v>10</v>
      </c>
      <c r="C16" s="31">
        <v>20472</v>
      </c>
      <c r="D16" s="32"/>
      <c r="E16" s="146">
        <v>21090</v>
      </c>
      <c r="F16" s="147"/>
      <c r="G16" s="36">
        <v>21512</v>
      </c>
      <c r="H16" s="148"/>
    </row>
    <row r="17" spans="1:10">
      <c r="A17" s="29"/>
      <c r="B17" s="30">
        <v>11</v>
      </c>
      <c r="C17" s="31">
        <v>21467</v>
      </c>
      <c r="D17" s="32"/>
      <c r="E17" s="31">
        <v>22116</v>
      </c>
      <c r="F17" s="149"/>
      <c r="G17" s="150">
        <v>22558</v>
      </c>
      <c r="H17" s="149"/>
    </row>
    <row r="18" spans="1:10">
      <c r="A18" s="29"/>
      <c r="B18" s="30">
        <v>12</v>
      </c>
      <c r="C18" s="31">
        <v>22441</v>
      </c>
      <c r="D18" s="32"/>
      <c r="E18" s="31">
        <v>23118</v>
      </c>
      <c r="F18" s="149"/>
      <c r="G18" s="31">
        <v>23580</v>
      </c>
      <c r="H18" s="149"/>
    </row>
    <row r="19" spans="1:10">
      <c r="A19" s="29"/>
      <c r="B19" s="30">
        <v>13</v>
      </c>
      <c r="C19" s="31">
        <v>23445</v>
      </c>
      <c r="D19" s="32"/>
      <c r="E19" s="31">
        <v>24153</v>
      </c>
      <c r="F19" s="149"/>
      <c r="G19" s="31">
        <v>24636</v>
      </c>
      <c r="H19" s="149"/>
    </row>
    <row r="20" spans="1:10">
      <c r="A20" s="29"/>
      <c r="B20" s="30">
        <v>14</v>
      </c>
      <c r="C20" s="31">
        <v>24485</v>
      </c>
      <c r="D20" s="32"/>
      <c r="E20" s="31">
        <v>25225</v>
      </c>
      <c r="F20" s="149"/>
      <c r="G20" s="151">
        <v>25729</v>
      </c>
      <c r="H20" s="149"/>
    </row>
    <row r="21" spans="1:10">
      <c r="A21" s="29"/>
      <c r="B21" s="30">
        <v>15</v>
      </c>
      <c r="C21" s="31">
        <v>25194</v>
      </c>
      <c r="D21" s="32"/>
      <c r="E21" s="31">
        <v>25955</v>
      </c>
      <c r="F21" s="149"/>
      <c r="G21" s="31">
        <v>26474</v>
      </c>
      <c r="H21" s="29"/>
      <c r="I21" s="33"/>
    </row>
    <row r="22" spans="1:10">
      <c r="A22" s="29"/>
      <c r="B22" s="30">
        <v>16</v>
      </c>
      <c r="C22" s="31">
        <v>25935</v>
      </c>
      <c r="D22" s="32"/>
      <c r="E22" s="31">
        <v>26718</v>
      </c>
      <c r="F22" s="149"/>
      <c r="G22" s="31">
        <v>27252</v>
      </c>
      <c r="H22" s="29"/>
      <c r="I22" s="33"/>
    </row>
    <row r="23" spans="1:10">
      <c r="A23" s="29"/>
      <c r="B23" s="30">
        <v>17</v>
      </c>
      <c r="C23" s="31">
        <v>26662</v>
      </c>
      <c r="D23" s="32"/>
      <c r="E23" s="31">
        <v>27468</v>
      </c>
      <c r="F23" s="149"/>
      <c r="G23" s="31">
        <v>28017</v>
      </c>
      <c r="H23" s="29"/>
      <c r="I23" s="33"/>
    </row>
    <row r="24" spans="1:10">
      <c r="A24" s="17"/>
      <c r="B24" s="35">
        <v>18</v>
      </c>
      <c r="C24" s="36">
        <v>27396</v>
      </c>
      <c r="E24" s="31">
        <v>28223</v>
      </c>
      <c r="F24" s="149"/>
      <c r="G24" s="31">
        <v>28787</v>
      </c>
      <c r="H24" s="29"/>
      <c r="I24" s="33"/>
    </row>
    <row r="25" spans="1:10">
      <c r="B25" s="35">
        <v>19</v>
      </c>
      <c r="C25" s="37">
        <v>28123</v>
      </c>
      <c r="E25" s="31">
        <v>28972</v>
      </c>
      <c r="F25" s="149"/>
      <c r="G25" s="152">
        <v>29551</v>
      </c>
      <c r="H25" s="30"/>
      <c r="I25" s="17"/>
      <c r="J25" s="17"/>
    </row>
    <row r="26" spans="1:10">
      <c r="B26" s="35">
        <v>20</v>
      </c>
      <c r="C26" s="37">
        <v>28852</v>
      </c>
      <c r="E26" s="31">
        <v>29724</v>
      </c>
      <c r="F26" s="149"/>
      <c r="G26" s="152">
        <v>30318</v>
      </c>
      <c r="H26" s="30"/>
      <c r="I26" s="17"/>
      <c r="J26" s="17"/>
    </row>
    <row r="27" spans="1:10">
      <c r="B27" s="35">
        <v>21</v>
      </c>
      <c r="C27" s="37">
        <v>29672</v>
      </c>
      <c r="E27" s="31">
        <v>30568</v>
      </c>
      <c r="F27" s="149"/>
      <c r="G27" s="152">
        <v>31179</v>
      </c>
      <c r="H27" s="30"/>
      <c r="I27" s="17"/>
      <c r="J27" s="17"/>
    </row>
    <row r="28" spans="1:10">
      <c r="B28" s="35">
        <v>22</v>
      </c>
      <c r="C28" s="37">
        <v>30601</v>
      </c>
      <c r="E28" s="31">
        <v>31525</v>
      </c>
      <c r="F28" s="149"/>
      <c r="G28" s="152">
        <v>32155</v>
      </c>
      <c r="H28" s="30"/>
      <c r="I28" s="17"/>
      <c r="J28" s="17"/>
    </row>
    <row r="29" spans="1:10">
      <c r="B29" s="35">
        <v>23</v>
      </c>
      <c r="C29" s="37">
        <v>31505</v>
      </c>
      <c r="E29" s="31">
        <v>32456</v>
      </c>
      <c r="F29" s="149"/>
      <c r="G29" s="152">
        <v>33105</v>
      </c>
      <c r="H29" s="30"/>
      <c r="I29" s="17"/>
      <c r="J29" s="17"/>
    </row>
    <row r="30" spans="1:10">
      <c r="B30" s="35">
        <v>24</v>
      </c>
      <c r="C30" s="37">
        <v>32413</v>
      </c>
      <c r="E30" s="31">
        <v>33392</v>
      </c>
      <c r="F30" s="149"/>
      <c r="G30" s="152">
        <v>34060</v>
      </c>
      <c r="H30" s="30"/>
      <c r="I30" s="17"/>
      <c r="J30" s="17"/>
    </row>
    <row r="31" spans="1:10">
      <c r="B31" s="35">
        <v>25</v>
      </c>
      <c r="C31" s="37">
        <v>33329</v>
      </c>
      <c r="E31" s="31">
        <v>34335</v>
      </c>
      <c r="F31" s="149"/>
      <c r="G31" s="152">
        <v>35022</v>
      </c>
      <c r="H31" s="30"/>
      <c r="I31" s="17"/>
      <c r="J31" s="17"/>
    </row>
    <row r="32" spans="1:10">
      <c r="B32" s="35">
        <v>26</v>
      </c>
      <c r="C32" s="37">
        <v>34243</v>
      </c>
      <c r="E32" s="31">
        <v>35277</v>
      </c>
      <c r="F32" s="149"/>
      <c r="G32" s="152">
        <v>35983</v>
      </c>
      <c r="H32" s="30"/>
      <c r="I32" s="17"/>
      <c r="J32" s="17"/>
    </row>
    <row r="33" spans="2:10">
      <c r="B33" s="35">
        <v>27</v>
      </c>
      <c r="C33" s="37">
        <v>35159</v>
      </c>
      <c r="E33" s="31">
        <v>36221</v>
      </c>
      <c r="F33" s="149"/>
      <c r="G33" s="152">
        <v>36945</v>
      </c>
      <c r="H33" s="30"/>
      <c r="I33" s="17"/>
      <c r="J33" s="17"/>
    </row>
    <row r="34" spans="2:10">
      <c r="B34" s="35">
        <v>28</v>
      </c>
      <c r="C34" s="37">
        <v>36085</v>
      </c>
      <c r="E34" s="31">
        <v>37175</v>
      </c>
      <c r="F34" s="149"/>
      <c r="G34" s="152">
        <v>37918</v>
      </c>
      <c r="H34" s="30"/>
      <c r="I34" s="17"/>
      <c r="J34" s="17"/>
    </row>
    <row r="35" spans="2:10">
      <c r="B35" s="35">
        <v>29</v>
      </c>
      <c r="C35" s="37">
        <v>37005</v>
      </c>
      <c r="E35" s="31">
        <v>38122</v>
      </c>
      <c r="F35" s="149"/>
      <c r="G35" s="152">
        <v>38884</v>
      </c>
      <c r="H35" s="30"/>
      <c r="I35" s="17"/>
      <c r="J35" s="17"/>
    </row>
    <row r="36" spans="2:10">
      <c r="B36" s="35">
        <v>30</v>
      </c>
      <c r="C36" s="37">
        <v>37924</v>
      </c>
      <c r="E36" s="31">
        <v>39070</v>
      </c>
      <c r="F36" s="149"/>
      <c r="G36" s="152">
        <v>39851</v>
      </c>
      <c r="H36" s="30"/>
      <c r="I36" s="17"/>
      <c r="J36" s="17"/>
    </row>
    <row r="37" spans="2:10">
      <c r="B37" s="14">
        <v>31</v>
      </c>
      <c r="C37" s="37">
        <v>38545</v>
      </c>
      <c r="D37" s="17" t="s">
        <v>61</v>
      </c>
      <c r="E37" s="36">
        <v>39709</v>
      </c>
      <c r="F37" s="17" t="s">
        <v>61</v>
      </c>
      <c r="G37" s="36">
        <v>40503</v>
      </c>
      <c r="H37" s="17" t="s">
        <v>61</v>
      </c>
      <c r="I37" s="17"/>
      <c r="J37" s="17"/>
    </row>
    <row r="38" spans="2:10">
      <c r="B38" s="14">
        <v>32</v>
      </c>
      <c r="C38" s="37">
        <v>39565</v>
      </c>
      <c r="D38" s="14" t="s">
        <v>61</v>
      </c>
      <c r="E38" s="36">
        <v>40760</v>
      </c>
      <c r="F38" s="17" t="s">
        <v>61</v>
      </c>
      <c r="G38" s="36">
        <v>41575</v>
      </c>
      <c r="H38" s="17" t="s">
        <v>61</v>
      </c>
    </row>
    <row r="39" spans="2:10" ht="13">
      <c r="B39" s="34"/>
      <c r="E39" s="36"/>
      <c r="F39" s="17"/>
      <c r="G39" s="36"/>
      <c r="H39" s="17"/>
    </row>
    <row r="40" spans="2:10">
      <c r="B40" s="14" t="s">
        <v>49</v>
      </c>
      <c r="E40" s="36"/>
      <c r="F40" s="17"/>
      <c r="G40" s="36"/>
      <c r="H40" s="17"/>
    </row>
    <row r="41" spans="2:10" ht="13">
      <c r="D41" s="34"/>
      <c r="E41" s="153"/>
      <c r="F41" s="17"/>
      <c r="G41" s="36"/>
      <c r="H41" s="17"/>
    </row>
    <row r="42" spans="2:10" ht="13">
      <c r="D42" s="14" t="s">
        <v>62</v>
      </c>
      <c r="E42" s="143" t="s">
        <v>213</v>
      </c>
      <c r="F42" s="154"/>
      <c r="G42" s="143" t="s">
        <v>214</v>
      </c>
      <c r="H42" s="154"/>
    </row>
    <row r="43" spans="2:10">
      <c r="E43" s="36"/>
      <c r="F43" s="17"/>
      <c r="G43" s="36"/>
      <c r="H43" s="17"/>
    </row>
    <row r="44" spans="2:10">
      <c r="B44" s="14" t="s">
        <v>50</v>
      </c>
      <c r="D44" s="125"/>
      <c r="E44" s="125">
        <v>35.369999999999997</v>
      </c>
      <c r="F44" s="17"/>
      <c r="G44" s="125">
        <v>36.08</v>
      </c>
      <c r="H44" s="17"/>
    </row>
    <row r="45" spans="2:10">
      <c r="B45" s="14" t="s">
        <v>51</v>
      </c>
      <c r="D45" s="125"/>
      <c r="E45" s="125">
        <v>19.760000000000002</v>
      </c>
      <c r="F45" s="17"/>
      <c r="G45" s="125">
        <v>20.16</v>
      </c>
      <c r="H45" s="17"/>
    </row>
    <row r="46" spans="2:10">
      <c r="E46" s="36"/>
      <c r="F46" s="17"/>
      <c r="G46" s="36"/>
      <c r="H46" s="17"/>
    </row>
    <row r="47" spans="2:10">
      <c r="E47" s="36"/>
      <c r="F47" s="17"/>
      <c r="G47" s="36"/>
      <c r="H47" s="17"/>
    </row>
  </sheetData>
  <sheetProtection algorithmName="SHA-512" hashValue="O4c2/W2X7N0OxLU8UJIgV9YHZmvo7jn0MoRsiBuJs/y99AlRqhURMwfmjIdkaGayKaDTTEqqDjsu+W/o18vDsw==" saltValue="V75mraVb3VMya6Oik//knw==" spinCount="100000"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A23" sqref="A23:XFD24"/>
    </sheetView>
  </sheetViews>
  <sheetFormatPr defaultRowHeight="12.5"/>
  <cols>
    <col min="2" max="2" width="16" style="74" customWidth="1"/>
    <col min="4" max="5" width="9.1796875" style="74"/>
  </cols>
  <sheetData>
    <row r="1" spans="1:5" ht="13">
      <c r="A1" s="2" t="s">
        <v>209</v>
      </c>
    </row>
    <row r="3" spans="1:5" ht="13">
      <c r="A3" s="2" t="s">
        <v>105</v>
      </c>
      <c r="D3" s="75" t="s">
        <v>115</v>
      </c>
    </row>
    <row r="4" spans="1:5" ht="13">
      <c r="A4" s="3" t="s">
        <v>106</v>
      </c>
      <c r="B4" s="73">
        <v>23720</v>
      </c>
      <c r="D4" s="18" t="s">
        <v>116</v>
      </c>
      <c r="E4" s="73">
        <v>2721</v>
      </c>
    </row>
    <row r="5" spans="1:5" ht="13">
      <c r="A5" s="3" t="s">
        <v>107</v>
      </c>
      <c r="B5" s="73">
        <v>25344</v>
      </c>
      <c r="D5" s="18" t="s">
        <v>117</v>
      </c>
      <c r="E5" s="73">
        <v>4530</v>
      </c>
    </row>
    <row r="6" spans="1:5" ht="13">
      <c r="A6" s="3" t="s">
        <v>108</v>
      </c>
      <c r="B6" s="73">
        <v>27380</v>
      </c>
    </row>
    <row r="7" spans="1:5" ht="13">
      <c r="A7" s="3" t="s">
        <v>109</v>
      </c>
      <c r="B7" s="73">
        <v>29488</v>
      </c>
      <c r="D7" s="18" t="s">
        <v>118</v>
      </c>
      <c r="E7" s="73">
        <v>540</v>
      </c>
    </row>
    <row r="8" spans="1:5" ht="13">
      <c r="A8" s="3" t="s">
        <v>110</v>
      </c>
      <c r="B8" s="73">
        <v>31811</v>
      </c>
      <c r="D8" s="18" t="s">
        <v>119</v>
      </c>
      <c r="E8" s="73">
        <v>1608</v>
      </c>
    </row>
    <row r="9" spans="1:5" ht="13">
      <c r="A9" s="3" t="s">
        <v>111</v>
      </c>
      <c r="B9" s="73">
        <v>35008</v>
      </c>
      <c r="D9" s="18" t="s">
        <v>120</v>
      </c>
      <c r="E9" s="73">
        <v>2682</v>
      </c>
    </row>
    <row r="10" spans="1:5">
      <c r="B10" s="73"/>
    </row>
    <row r="11" spans="1:5" ht="13">
      <c r="A11" s="2" t="s">
        <v>112</v>
      </c>
      <c r="B11" s="73"/>
      <c r="D11" s="18" t="s">
        <v>121</v>
      </c>
      <c r="E11" s="73">
        <v>2149</v>
      </c>
    </row>
    <row r="12" spans="1:5">
      <c r="B12" s="73">
        <v>36646</v>
      </c>
      <c r="D12" s="18" t="s">
        <v>122</v>
      </c>
      <c r="E12" s="73">
        <v>4242</v>
      </c>
    </row>
    <row r="13" spans="1:5">
      <c r="B13" s="73">
        <v>38004</v>
      </c>
    </row>
    <row r="14" spans="1:5">
      <c r="B14" s="73">
        <v>39406</v>
      </c>
    </row>
    <row r="15" spans="1:5">
      <c r="A15" s="74"/>
    </row>
    <row r="16" spans="1:5" ht="13">
      <c r="A16" s="2" t="s">
        <v>113</v>
      </c>
      <c r="B16" s="73"/>
    </row>
    <row r="17" spans="2:2">
      <c r="B17" s="73">
        <v>17208</v>
      </c>
    </row>
    <row r="18" spans="2:2">
      <c r="B18" s="73">
        <v>19210</v>
      </c>
    </row>
    <row r="19" spans="2:2">
      <c r="B19" s="73">
        <v>21210</v>
      </c>
    </row>
    <row r="20" spans="2:2">
      <c r="B20" s="73">
        <v>23211</v>
      </c>
    </row>
    <row r="21" spans="2:2">
      <c r="B21" s="73">
        <v>25214</v>
      </c>
    </row>
    <row r="22" spans="2:2">
      <c r="B22" s="73">
        <v>27216</v>
      </c>
    </row>
    <row r="23" spans="2:2">
      <c r="B23" s="73"/>
    </row>
    <row r="24" spans="2:2">
      <c r="B24" s="73"/>
    </row>
    <row r="25" spans="2:2">
      <c r="B25" s="73"/>
    </row>
    <row r="26" spans="2:2">
      <c r="B26" s="73"/>
    </row>
    <row r="27" spans="2:2">
      <c r="B27" s="73"/>
    </row>
    <row r="28" spans="2:2">
      <c r="B28" s="73"/>
    </row>
  </sheetData>
  <sheetProtection algorithmName="SHA-512" hashValue="5weUWBABDl0qfpVHAAksKvGGWt+JiJx8nmeUoIMcyxcwbjRmdFHLSo8GMY37EjMWw+FJIj5wtnaul+S1P6p7nw==" saltValue="8I8EFjkYauTfqLkjY72/nw==" spinCount="100000" sheet="1" objects="1" scenario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topLeftCell="J1" workbookViewId="0">
      <selection activeCell="R27" sqref="R27"/>
    </sheetView>
  </sheetViews>
  <sheetFormatPr defaultRowHeight="12.5"/>
  <cols>
    <col min="1" max="1" width="14.7265625" hidden="1" customWidth="1"/>
    <col min="2" max="2" width="14.7265625" style="74" hidden="1" customWidth="1"/>
    <col min="3" max="3" width="14.7265625" hidden="1" customWidth="1"/>
    <col min="4" max="4" width="8.7265625" style="74" hidden="1" customWidth="1"/>
    <col min="5" max="5" width="14.7265625" style="74" hidden="1" customWidth="1"/>
    <col min="6" max="6" width="14.7265625" hidden="1" customWidth="1"/>
    <col min="7" max="7" width="8.7265625" style="74" hidden="1" customWidth="1"/>
    <col min="8" max="9" width="14.7265625" hidden="1" customWidth="1"/>
    <col min="10" max="10" width="14.7265625" customWidth="1"/>
    <col min="12" max="12" width="11.26953125" bestFit="1" customWidth="1"/>
    <col min="13" max="13" width="17.54296875" customWidth="1"/>
  </cols>
  <sheetData>
    <row r="1" spans="1:18" ht="13">
      <c r="A1" s="2" t="s">
        <v>114</v>
      </c>
      <c r="J1" s="165" t="s">
        <v>209</v>
      </c>
      <c r="K1" s="166"/>
      <c r="L1" s="130"/>
      <c r="M1" s="166"/>
      <c r="N1" s="166"/>
      <c r="O1" s="130"/>
      <c r="P1" s="166"/>
      <c r="Q1" s="130"/>
      <c r="R1" s="130"/>
    </row>
    <row r="2" spans="1:18">
      <c r="J2" s="130"/>
      <c r="K2" s="166"/>
      <c r="L2" s="130"/>
      <c r="M2" s="166"/>
      <c r="N2" s="166"/>
      <c r="O2" s="130"/>
      <c r="P2" s="166"/>
      <c r="Q2" s="130"/>
      <c r="R2" s="130"/>
    </row>
    <row r="3" spans="1:18" ht="13">
      <c r="A3" s="75" t="s">
        <v>126</v>
      </c>
      <c r="B3" s="73"/>
      <c r="D3" s="75"/>
      <c r="E3" s="2" t="s">
        <v>136</v>
      </c>
      <c r="F3" s="74"/>
      <c r="G3" s="75"/>
      <c r="H3" s="75" t="s">
        <v>195</v>
      </c>
      <c r="I3" s="74"/>
      <c r="J3" s="167" t="s">
        <v>126</v>
      </c>
      <c r="K3" s="162"/>
      <c r="L3" s="130"/>
      <c r="M3" s="167"/>
      <c r="N3" s="165" t="s">
        <v>136</v>
      </c>
      <c r="O3" s="166"/>
      <c r="P3" s="167"/>
      <c r="Q3" s="167" t="s">
        <v>195</v>
      </c>
      <c r="R3" s="166"/>
    </row>
    <row r="4" spans="1:18" ht="13">
      <c r="A4" s="75"/>
      <c r="B4" s="3" t="s">
        <v>124</v>
      </c>
      <c r="C4" s="3" t="s">
        <v>125</v>
      </c>
      <c r="D4" s="75"/>
      <c r="E4" s="3">
        <v>1</v>
      </c>
      <c r="F4" s="73">
        <v>39374</v>
      </c>
      <c r="G4" s="75"/>
      <c r="I4" s="3" t="s">
        <v>124</v>
      </c>
      <c r="J4" s="167"/>
      <c r="K4" s="161" t="s">
        <v>124</v>
      </c>
      <c r="L4" s="161" t="s">
        <v>125</v>
      </c>
      <c r="M4" s="167"/>
      <c r="N4" s="161">
        <v>1</v>
      </c>
      <c r="O4" s="162">
        <v>40162</v>
      </c>
      <c r="P4" s="167"/>
      <c r="Q4" s="130"/>
      <c r="R4" s="161" t="s">
        <v>124</v>
      </c>
    </row>
    <row r="5" spans="1:18" ht="13">
      <c r="A5" s="3" t="s">
        <v>127</v>
      </c>
      <c r="B5" s="73">
        <v>44544</v>
      </c>
      <c r="C5" s="73">
        <v>59264</v>
      </c>
      <c r="D5" s="18"/>
      <c r="E5" s="3">
        <v>2</v>
      </c>
      <c r="F5" s="73">
        <v>40459</v>
      </c>
      <c r="G5" s="18"/>
      <c r="H5" s="18" t="s">
        <v>196</v>
      </c>
      <c r="I5" s="73">
        <v>7699</v>
      </c>
      <c r="J5" s="161" t="s">
        <v>127</v>
      </c>
      <c r="K5" s="162">
        <v>45213</v>
      </c>
      <c r="L5" s="162">
        <v>60153</v>
      </c>
      <c r="M5" s="168"/>
      <c r="N5" s="161">
        <v>2</v>
      </c>
      <c r="O5" s="162">
        <v>41167</v>
      </c>
      <c r="P5" s="168"/>
      <c r="Q5" s="168" t="s">
        <v>196</v>
      </c>
      <c r="R5" s="162">
        <v>7853</v>
      </c>
    </row>
    <row r="6" spans="1:18" ht="13">
      <c r="A6" s="3" t="s">
        <v>128</v>
      </c>
      <c r="B6" s="73">
        <v>46799</v>
      </c>
      <c r="C6" s="73">
        <v>63779</v>
      </c>
      <c r="D6" s="18"/>
      <c r="E6" s="3">
        <v>3</v>
      </c>
      <c r="F6" s="73">
        <v>41367</v>
      </c>
      <c r="G6" s="18"/>
      <c r="H6" s="18" t="s">
        <v>197</v>
      </c>
      <c r="I6" s="73">
        <v>2667</v>
      </c>
      <c r="J6" s="161" t="s">
        <v>128</v>
      </c>
      <c r="K6" s="162">
        <v>47501</v>
      </c>
      <c r="L6" s="162">
        <v>64736</v>
      </c>
      <c r="M6" s="168"/>
      <c r="N6" s="161">
        <v>3</v>
      </c>
      <c r="O6" s="162">
        <v>42195</v>
      </c>
      <c r="P6" s="168"/>
      <c r="Q6" s="168" t="s">
        <v>197</v>
      </c>
      <c r="R6" s="162">
        <v>2721</v>
      </c>
    </row>
    <row r="7" spans="1:18" ht="13">
      <c r="A7" s="3" t="s">
        <v>129</v>
      </c>
      <c r="B7" s="73">
        <v>50746</v>
      </c>
      <c r="C7" s="73">
        <v>68643</v>
      </c>
      <c r="D7" s="18"/>
      <c r="E7" s="3">
        <v>4</v>
      </c>
      <c r="F7" s="73">
        <v>42398</v>
      </c>
      <c r="G7" s="18"/>
      <c r="H7" s="18" t="s">
        <v>198</v>
      </c>
      <c r="I7" s="73">
        <v>529</v>
      </c>
      <c r="J7" s="161" t="s">
        <v>129</v>
      </c>
      <c r="K7" s="162">
        <v>51234</v>
      </c>
      <c r="L7" s="162">
        <v>69673</v>
      </c>
      <c r="M7" s="168"/>
      <c r="N7" s="161">
        <v>4</v>
      </c>
      <c r="O7" s="162">
        <v>43246</v>
      </c>
      <c r="P7" s="168"/>
      <c r="Q7" s="168" t="s">
        <v>198</v>
      </c>
      <c r="R7" s="162">
        <v>540</v>
      </c>
    </row>
    <row r="8" spans="1:18" ht="13">
      <c r="A8" s="3" t="s">
        <v>130</v>
      </c>
      <c r="B8" s="73">
        <v>54250</v>
      </c>
      <c r="C8" s="73">
        <v>73876</v>
      </c>
      <c r="D8" s="18"/>
      <c r="E8" s="3">
        <v>5</v>
      </c>
      <c r="F8" s="73">
        <v>43452</v>
      </c>
      <c r="G8" s="18"/>
      <c r="H8" s="18"/>
      <c r="I8" s="73"/>
      <c r="J8" s="161" t="s">
        <v>130</v>
      </c>
      <c r="K8" s="162">
        <v>55064</v>
      </c>
      <c r="L8" s="162">
        <v>74985</v>
      </c>
      <c r="M8" s="168"/>
      <c r="N8" s="161">
        <v>5</v>
      </c>
      <c r="O8" s="162">
        <v>44322</v>
      </c>
      <c r="P8" s="168"/>
      <c r="Q8" s="168"/>
      <c r="R8" s="162"/>
    </row>
    <row r="9" spans="1:18" ht="13">
      <c r="A9" s="3" t="s">
        <v>131</v>
      </c>
      <c r="B9" s="73">
        <v>59857</v>
      </c>
      <c r="C9" s="73">
        <v>81478</v>
      </c>
      <c r="D9" s="18"/>
      <c r="E9" s="3">
        <v>6</v>
      </c>
      <c r="F9" s="73">
        <v>44541</v>
      </c>
      <c r="G9" s="18"/>
      <c r="H9" s="75" t="s">
        <v>199</v>
      </c>
      <c r="I9" s="73"/>
      <c r="J9" s="161" t="s">
        <v>131</v>
      </c>
      <c r="K9" s="162">
        <v>60755</v>
      </c>
      <c r="L9" s="162">
        <v>82701</v>
      </c>
      <c r="M9" s="168"/>
      <c r="N9" s="161">
        <v>6</v>
      </c>
      <c r="O9" s="162">
        <v>45432</v>
      </c>
      <c r="P9" s="168"/>
      <c r="Q9" s="167" t="s">
        <v>199</v>
      </c>
      <c r="R9" s="162"/>
    </row>
    <row r="10" spans="1:18" ht="13">
      <c r="A10" s="3" t="s">
        <v>132</v>
      </c>
      <c r="B10" s="73">
        <v>64417</v>
      </c>
      <c r="C10" s="73">
        <v>89874</v>
      </c>
      <c r="D10" s="18"/>
      <c r="E10" s="3">
        <v>7</v>
      </c>
      <c r="F10" s="73">
        <v>45741</v>
      </c>
      <c r="G10" s="18"/>
      <c r="H10" s="18"/>
      <c r="I10" s="3" t="s">
        <v>124</v>
      </c>
      <c r="J10" s="161" t="s">
        <v>132</v>
      </c>
      <c r="K10" s="162">
        <v>65384</v>
      </c>
      <c r="L10" s="162">
        <v>91223</v>
      </c>
      <c r="M10" s="168"/>
      <c r="N10" s="161">
        <v>7</v>
      </c>
      <c r="O10" s="162">
        <v>46656</v>
      </c>
      <c r="P10" s="168"/>
      <c r="Q10" s="168"/>
      <c r="R10" s="161" t="s">
        <v>124</v>
      </c>
    </row>
    <row r="11" spans="1:18" ht="13">
      <c r="A11" s="3" t="s">
        <v>133</v>
      </c>
      <c r="B11" s="73">
        <v>69330</v>
      </c>
      <c r="C11" s="73">
        <v>99081</v>
      </c>
      <c r="E11" s="3">
        <v>8</v>
      </c>
      <c r="F11" s="73">
        <v>46797</v>
      </c>
      <c r="H11" s="74"/>
      <c r="I11" s="73">
        <v>2106</v>
      </c>
      <c r="J11" s="161" t="s">
        <v>133</v>
      </c>
      <c r="K11" s="162">
        <v>70370</v>
      </c>
      <c r="L11" s="162">
        <v>100568</v>
      </c>
      <c r="M11" s="166"/>
      <c r="N11" s="161">
        <v>8</v>
      </c>
      <c r="O11" s="162">
        <v>47733</v>
      </c>
      <c r="P11" s="166"/>
      <c r="Q11" s="166"/>
      <c r="R11" s="162">
        <v>2149</v>
      </c>
    </row>
    <row r="12" spans="1:18" ht="13">
      <c r="A12" s="3" t="s">
        <v>134</v>
      </c>
      <c r="B12" s="73">
        <v>76466</v>
      </c>
      <c r="C12" s="73">
        <v>109366</v>
      </c>
      <c r="D12" s="18"/>
      <c r="E12" s="3">
        <v>9</v>
      </c>
      <c r="F12" s="73">
        <v>47965</v>
      </c>
      <c r="G12" s="18"/>
      <c r="H12" s="18"/>
      <c r="I12" s="73"/>
      <c r="J12" s="161" t="s">
        <v>134</v>
      </c>
      <c r="K12" s="162">
        <v>77613</v>
      </c>
      <c r="L12" s="162">
        <v>111007</v>
      </c>
      <c r="M12" s="168"/>
      <c r="N12" s="161">
        <v>9</v>
      </c>
      <c r="O12" s="173">
        <v>48925</v>
      </c>
      <c r="P12" s="168"/>
      <c r="Q12" s="168"/>
      <c r="R12" s="162"/>
    </row>
    <row r="13" spans="1:18" ht="13">
      <c r="B13" s="73"/>
      <c r="D13" s="18"/>
      <c r="E13" s="3">
        <v>10</v>
      </c>
      <c r="F13" s="73">
        <v>49196</v>
      </c>
      <c r="G13" s="18"/>
      <c r="H13" s="18"/>
      <c r="I13" s="73"/>
      <c r="J13" s="130"/>
      <c r="K13" s="162"/>
      <c r="L13" s="130"/>
      <c r="M13" s="168"/>
      <c r="N13" s="161">
        <v>10</v>
      </c>
      <c r="O13" s="162">
        <v>50180</v>
      </c>
      <c r="P13" s="168"/>
      <c r="Q13" s="168"/>
      <c r="R13" s="162"/>
    </row>
    <row r="14" spans="1:18" ht="13">
      <c r="A14" s="2" t="s">
        <v>123</v>
      </c>
      <c r="E14" s="3">
        <v>11</v>
      </c>
      <c r="F14" s="73">
        <v>50474</v>
      </c>
      <c r="J14" s="165" t="s">
        <v>123</v>
      </c>
      <c r="K14" s="166"/>
      <c r="L14" s="130"/>
      <c r="M14" s="166"/>
      <c r="N14" s="161">
        <v>11</v>
      </c>
      <c r="O14" s="162">
        <v>51484</v>
      </c>
      <c r="P14" s="166"/>
      <c r="Q14" s="130"/>
      <c r="R14" s="130"/>
    </row>
    <row r="15" spans="1:18" ht="14">
      <c r="A15" s="3" t="s">
        <v>145</v>
      </c>
      <c r="B15" s="3">
        <v>39374</v>
      </c>
      <c r="C15" s="3"/>
      <c r="E15" s="3">
        <v>12</v>
      </c>
      <c r="F15" s="73">
        <v>51637</v>
      </c>
      <c r="J15" s="169" t="s">
        <v>223</v>
      </c>
      <c r="K15" s="170">
        <v>2018</v>
      </c>
      <c r="L15" s="171"/>
      <c r="M15" s="171"/>
      <c r="N15" s="161">
        <v>12</v>
      </c>
      <c r="O15" s="162">
        <v>52670</v>
      </c>
      <c r="P15" s="166"/>
      <c r="Q15" s="130"/>
      <c r="R15" s="130"/>
    </row>
    <row r="16" spans="1:18" ht="14">
      <c r="A16" s="3" t="s">
        <v>146</v>
      </c>
      <c r="B16" s="73">
        <v>40360</v>
      </c>
      <c r="C16" s="73"/>
      <c r="E16" s="3">
        <v>13</v>
      </c>
      <c r="F16" s="73">
        <v>52928</v>
      </c>
      <c r="J16" s="163" t="s">
        <v>145</v>
      </c>
      <c r="K16" s="164">
        <v>39965</v>
      </c>
      <c r="L16" s="164"/>
      <c r="M16" s="172"/>
      <c r="N16" s="161">
        <v>13</v>
      </c>
      <c r="O16" s="162">
        <v>53987</v>
      </c>
      <c r="P16" s="166"/>
      <c r="Q16" s="130"/>
      <c r="R16" s="130"/>
    </row>
    <row r="17" spans="1:18" ht="14">
      <c r="A17" s="3" t="s">
        <v>147</v>
      </c>
      <c r="B17" s="73">
        <v>41368</v>
      </c>
      <c r="C17" s="73"/>
      <c r="E17" s="3">
        <v>14</v>
      </c>
      <c r="F17" s="73">
        <v>54248</v>
      </c>
      <c r="J17" s="163" t="s">
        <v>146</v>
      </c>
      <c r="K17" s="164">
        <v>40966</v>
      </c>
      <c r="L17" s="164"/>
      <c r="M17" s="164"/>
      <c r="N17" s="161">
        <v>14</v>
      </c>
      <c r="O17" s="162">
        <v>55333</v>
      </c>
      <c r="P17" s="166"/>
      <c r="Q17" s="130"/>
      <c r="R17" s="130"/>
    </row>
    <row r="18" spans="1:18" ht="14">
      <c r="A18" s="3" t="s">
        <v>148</v>
      </c>
      <c r="B18" s="73">
        <v>42398</v>
      </c>
      <c r="C18" s="73"/>
      <c r="E18" s="3">
        <v>15</v>
      </c>
      <c r="F18" s="73">
        <v>55598</v>
      </c>
      <c r="J18" s="163" t="s">
        <v>147</v>
      </c>
      <c r="K18" s="164">
        <v>41989</v>
      </c>
      <c r="L18" s="164"/>
      <c r="M18" s="164"/>
      <c r="N18" s="161">
        <v>15</v>
      </c>
      <c r="O18" s="162">
        <v>56710</v>
      </c>
      <c r="P18" s="166"/>
      <c r="Q18" s="130"/>
      <c r="R18" s="130"/>
    </row>
    <row r="19" spans="1:18" ht="14">
      <c r="A19" s="3" t="s">
        <v>149</v>
      </c>
      <c r="B19" s="73">
        <v>43453</v>
      </c>
      <c r="C19" s="73"/>
      <c r="D19" s="75"/>
      <c r="E19" s="3">
        <v>16</v>
      </c>
      <c r="F19" s="73">
        <v>57096</v>
      </c>
      <c r="G19" s="75"/>
      <c r="J19" s="163" t="s">
        <v>148</v>
      </c>
      <c r="K19" s="164">
        <v>43034</v>
      </c>
      <c r="L19" s="164"/>
      <c r="M19" s="164"/>
      <c r="N19" s="161">
        <v>16</v>
      </c>
      <c r="O19" s="162">
        <v>58238</v>
      </c>
      <c r="P19" s="167"/>
      <c r="Q19" s="130"/>
      <c r="R19" s="130"/>
    </row>
    <row r="20" spans="1:18" ht="14">
      <c r="A20" s="3" t="s">
        <v>150</v>
      </c>
      <c r="B20" s="73">
        <v>44544</v>
      </c>
      <c r="C20" s="73"/>
      <c r="D20" s="75"/>
      <c r="E20" s="3">
        <v>17</v>
      </c>
      <c r="F20" s="73">
        <v>58386</v>
      </c>
      <c r="G20" s="75"/>
      <c r="J20" s="163" t="s">
        <v>149</v>
      </c>
      <c r="K20" s="164">
        <v>44105</v>
      </c>
      <c r="L20" s="164"/>
      <c r="M20" s="164"/>
      <c r="N20" s="161">
        <v>17</v>
      </c>
      <c r="O20" s="162">
        <v>59554</v>
      </c>
      <c r="P20" s="167"/>
      <c r="Q20" s="130"/>
      <c r="R20" s="130"/>
    </row>
    <row r="21" spans="1:18" ht="14">
      <c r="A21" s="3" t="s">
        <v>151</v>
      </c>
      <c r="B21" s="73">
        <v>45743</v>
      </c>
      <c r="C21" s="73"/>
      <c r="D21" s="18"/>
      <c r="E21" s="3">
        <v>18</v>
      </c>
      <c r="F21" s="73">
        <v>59857</v>
      </c>
      <c r="G21" s="18"/>
      <c r="J21" s="163" t="s">
        <v>150</v>
      </c>
      <c r="K21" s="164">
        <v>45213</v>
      </c>
      <c r="L21" s="164"/>
      <c r="M21" s="164"/>
      <c r="N21" s="161">
        <v>18</v>
      </c>
      <c r="O21" s="162">
        <v>61055</v>
      </c>
      <c r="P21" s="168"/>
      <c r="Q21" s="130"/>
      <c r="R21" s="130"/>
    </row>
    <row r="22" spans="1:18" ht="14">
      <c r="A22" s="3" t="s">
        <v>152</v>
      </c>
      <c r="B22" s="73">
        <v>46799</v>
      </c>
      <c r="C22" s="73"/>
      <c r="D22" s="18"/>
      <c r="G22" s="18"/>
      <c r="J22" s="163" t="s">
        <v>151</v>
      </c>
      <c r="K22" s="164">
        <v>46430</v>
      </c>
      <c r="L22" s="164"/>
      <c r="M22" s="164"/>
      <c r="N22" s="166"/>
      <c r="O22" s="130"/>
      <c r="P22" s="168"/>
      <c r="Q22" s="130"/>
      <c r="R22" s="130"/>
    </row>
    <row r="23" spans="1:18" ht="14">
      <c r="A23" s="3" t="s">
        <v>153</v>
      </c>
      <c r="B23" s="73">
        <v>47967</v>
      </c>
      <c r="C23" s="73"/>
      <c r="D23" s="18"/>
      <c r="E23" s="2" t="s">
        <v>141</v>
      </c>
      <c r="F23" s="74"/>
      <c r="G23" s="18"/>
      <c r="J23" s="163" t="s">
        <v>152</v>
      </c>
      <c r="K23" s="164">
        <v>47501</v>
      </c>
      <c r="L23" s="164"/>
      <c r="M23" s="164"/>
      <c r="N23" s="165" t="s">
        <v>141</v>
      </c>
      <c r="O23" s="166"/>
      <c r="P23" s="168"/>
      <c r="Q23" s="130"/>
      <c r="R23" s="130"/>
    </row>
    <row r="24" spans="1:18" ht="14">
      <c r="A24" s="3" t="s">
        <v>154</v>
      </c>
      <c r="B24" s="73">
        <v>49198</v>
      </c>
      <c r="D24" s="18"/>
      <c r="E24" s="3" t="s">
        <v>106</v>
      </c>
      <c r="F24" s="73">
        <v>22917</v>
      </c>
      <c r="G24" s="18"/>
      <c r="J24" s="163" t="s">
        <v>153</v>
      </c>
      <c r="K24" s="164">
        <v>48687</v>
      </c>
      <c r="L24" s="164"/>
      <c r="M24" s="164"/>
      <c r="N24" s="161" t="s">
        <v>106</v>
      </c>
      <c r="O24" s="162">
        <v>23720</v>
      </c>
      <c r="P24" s="168"/>
      <c r="Q24" s="130"/>
      <c r="R24" s="130"/>
    </row>
    <row r="25" spans="1:18" ht="14">
      <c r="A25" s="3" t="s">
        <v>155</v>
      </c>
      <c r="B25" s="73">
        <v>50476</v>
      </c>
      <c r="D25" s="18"/>
      <c r="E25" s="3" t="s">
        <v>107</v>
      </c>
      <c r="F25" s="73">
        <v>24485</v>
      </c>
      <c r="G25" s="18"/>
      <c r="J25" s="163" t="s">
        <v>154</v>
      </c>
      <c r="K25" s="164">
        <v>49936</v>
      </c>
      <c r="L25" s="164"/>
      <c r="M25" s="164"/>
      <c r="N25" s="161" t="s">
        <v>107</v>
      </c>
      <c r="O25" s="162">
        <v>25344</v>
      </c>
      <c r="P25" s="168"/>
      <c r="Q25" s="130"/>
      <c r="R25" s="130"/>
    </row>
    <row r="26" spans="1:18" ht="14">
      <c r="A26" s="3" t="s">
        <v>156</v>
      </c>
      <c r="B26" s="73">
        <v>51638</v>
      </c>
      <c r="D26" s="18"/>
      <c r="E26" s="3" t="s">
        <v>108</v>
      </c>
      <c r="F26" s="73">
        <v>26454</v>
      </c>
      <c r="G26" s="18"/>
      <c r="J26" s="163" t="s">
        <v>155</v>
      </c>
      <c r="K26" s="164">
        <v>51234</v>
      </c>
      <c r="L26" s="164"/>
      <c r="M26" s="164"/>
      <c r="N26" s="161" t="s">
        <v>108</v>
      </c>
      <c r="O26" s="162">
        <v>27380</v>
      </c>
      <c r="P26" s="168"/>
      <c r="Q26" s="130"/>
      <c r="R26" s="130"/>
    </row>
    <row r="27" spans="1:18" ht="14">
      <c r="A27" s="3" t="s">
        <v>157</v>
      </c>
      <c r="B27" s="73">
        <v>52929</v>
      </c>
      <c r="D27" s="18"/>
      <c r="E27" s="3" t="s">
        <v>109</v>
      </c>
      <c r="F27" s="73">
        <v>28489</v>
      </c>
      <c r="G27" s="18"/>
      <c r="J27" s="163" t="s">
        <v>156</v>
      </c>
      <c r="K27" s="164">
        <v>52413</v>
      </c>
      <c r="L27" s="164"/>
      <c r="M27" s="164"/>
      <c r="N27" s="161" t="s">
        <v>109</v>
      </c>
      <c r="O27" s="162">
        <v>29488</v>
      </c>
      <c r="P27" s="168"/>
      <c r="Q27" s="130"/>
      <c r="R27" s="130"/>
    </row>
    <row r="28" spans="1:18" ht="14">
      <c r="A28" s="3" t="s">
        <v>158</v>
      </c>
      <c r="B28" s="73">
        <v>54250</v>
      </c>
      <c r="D28" s="18"/>
      <c r="E28" s="3" t="s">
        <v>110</v>
      </c>
      <c r="F28" s="73">
        <v>30734</v>
      </c>
      <c r="G28" s="18"/>
      <c r="J28" s="163" t="s">
        <v>157</v>
      </c>
      <c r="K28" s="164">
        <v>53723</v>
      </c>
      <c r="L28" s="164"/>
      <c r="M28" s="164"/>
      <c r="N28" s="161" t="s">
        <v>110</v>
      </c>
      <c r="O28" s="162">
        <v>31811</v>
      </c>
      <c r="P28" s="168"/>
      <c r="Q28" s="130"/>
      <c r="R28" s="130"/>
    </row>
    <row r="29" spans="1:18" ht="14">
      <c r="A29" s="3" t="s">
        <v>159</v>
      </c>
      <c r="B29" s="73">
        <v>55599</v>
      </c>
      <c r="D29" s="18"/>
      <c r="E29" s="3" t="s">
        <v>111</v>
      </c>
      <c r="F29" s="73">
        <v>33492</v>
      </c>
      <c r="G29" s="18"/>
      <c r="J29" s="163" t="s">
        <v>158</v>
      </c>
      <c r="K29" s="164">
        <v>55064</v>
      </c>
      <c r="L29" s="164"/>
      <c r="M29" s="164"/>
      <c r="N29" s="161" t="s">
        <v>111</v>
      </c>
      <c r="O29" s="162">
        <v>35008</v>
      </c>
      <c r="P29" s="168"/>
      <c r="Q29" s="130"/>
      <c r="R29" s="130"/>
    </row>
    <row r="30" spans="1:18" ht="14">
      <c r="A30" s="3" t="s">
        <v>160</v>
      </c>
      <c r="B30" s="73">
        <v>57076</v>
      </c>
      <c r="D30" s="18"/>
      <c r="E30"/>
      <c r="F30" s="74"/>
      <c r="G30" s="18"/>
      <c r="J30" s="163" t="s">
        <v>159</v>
      </c>
      <c r="K30" s="164">
        <v>56433</v>
      </c>
      <c r="L30" s="164"/>
      <c r="M30" s="164"/>
      <c r="N30" s="130"/>
      <c r="O30" s="166"/>
      <c r="P30" s="168"/>
      <c r="Q30" s="130"/>
      <c r="R30" s="130"/>
    </row>
    <row r="31" spans="1:18" ht="14">
      <c r="A31" s="3" t="s">
        <v>161</v>
      </c>
      <c r="B31" s="73">
        <v>58388</v>
      </c>
      <c r="D31" s="18"/>
      <c r="E31"/>
      <c r="F31" s="74"/>
      <c r="G31" s="18"/>
      <c r="J31" s="163" t="s">
        <v>160</v>
      </c>
      <c r="K31" s="164">
        <v>57933</v>
      </c>
      <c r="L31" s="164"/>
      <c r="M31" s="164"/>
      <c r="N31" s="130"/>
      <c r="O31" s="166"/>
      <c r="P31" s="168"/>
      <c r="Q31" s="130"/>
      <c r="R31" s="130"/>
    </row>
    <row r="32" spans="1:18" ht="14">
      <c r="A32" s="3" t="s">
        <v>162</v>
      </c>
      <c r="B32" s="73">
        <v>59264</v>
      </c>
      <c r="D32" s="75"/>
      <c r="E32" s="2" t="s">
        <v>135</v>
      </c>
      <c r="F32" s="74"/>
      <c r="G32" s="75"/>
      <c r="J32" s="163" t="s">
        <v>161</v>
      </c>
      <c r="K32" s="164">
        <v>59264</v>
      </c>
      <c r="L32" s="164"/>
      <c r="M32" s="164"/>
      <c r="N32" s="165" t="s">
        <v>135</v>
      </c>
      <c r="O32" s="166"/>
      <c r="P32" s="167"/>
      <c r="Q32" s="130"/>
      <c r="R32" s="130"/>
    </row>
    <row r="33" spans="1:18" ht="14">
      <c r="A33" s="3" t="s">
        <v>163</v>
      </c>
      <c r="B33" s="73">
        <v>59857</v>
      </c>
      <c r="E33" s="3" t="s">
        <v>142</v>
      </c>
      <c r="F33" s="73">
        <v>35927</v>
      </c>
      <c r="J33" s="163" t="s">
        <v>224</v>
      </c>
      <c r="K33" s="164">
        <v>60153</v>
      </c>
      <c r="L33" s="164"/>
      <c r="M33" s="164"/>
      <c r="N33" s="161" t="s">
        <v>142</v>
      </c>
      <c r="O33" s="162">
        <v>36646</v>
      </c>
      <c r="P33" s="166"/>
      <c r="Q33" s="130"/>
      <c r="R33" s="130"/>
    </row>
    <row r="34" spans="1:18" ht="14">
      <c r="A34" s="3" t="s">
        <v>164</v>
      </c>
      <c r="B34" s="73">
        <v>61340</v>
      </c>
      <c r="E34" s="3" t="s">
        <v>143</v>
      </c>
      <c r="F34" s="73">
        <v>37258</v>
      </c>
      <c r="J34" s="163" t="s">
        <v>162</v>
      </c>
      <c r="K34" s="164">
        <v>60755</v>
      </c>
      <c r="L34" s="164"/>
      <c r="M34" s="164"/>
      <c r="N34" s="161" t="s">
        <v>143</v>
      </c>
      <c r="O34" s="162">
        <v>38004</v>
      </c>
      <c r="P34" s="166"/>
      <c r="Q34" s="130"/>
      <c r="R34" s="130"/>
    </row>
    <row r="35" spans="1:18" ht="14">
      <c r="A35" s="3" t="s">
        <v>165</v>
      </c>
      <c r="B35" s="73">
        <v>62862</v>
      </c>
      <c r="E35" s="3" t="s">
        <v>144</v>
      </c>
      <c r="F35" s="73">
        <v>38633</v>
      </c>
      <c r="J35" s="163" t="s">
        <v>163</v>
      </c>
      <c r="K35" s="164">
        <v>62261</v>
      </c>
      <c r="L35" s="164"/>
      <c r="M35" s="164"/>
      <c r="N35" s="161" t="s">
        <v>144</v>
      </c>
      <c r="O35" s="162">
        <v>39406</v>
      </c>
      <c r="P35" s="166"/>
      <c r="Q35" s="130"/>
      <c r="R35" s="130"/>
    </row>
    <row r="36" spans="1:18" ht="14">
      <c r="A36" s="3" t="s">
        <v>166</v>
      </c>
      <c r="B36" s="73">
        <v>63779</v>
      </c>
      <c r="E36"/>
      <c r="F36" s="74"/>
      <c r="J36" s="163" t="s">
        <v>164</v>
      </c>
      <c r="K36" s="164">
        <v>63805</v>
      </c>
      <c r="L36" s="164"/>
      <c r="M36" s="164"/>
      <c r="N36" s="130"/>
      <c r="O36" s="166"/>
      <c r="P36" s="166"/>
      <c r="Q36" s="130"/>
      <c r="R36" s="130"/>
    </row>
    <row r="37" spans="1:18" ht="14">
      <c r="A37" s="3" t="s">
        <v>167</v>
      </c>
      <c r="B37" s="73">
        <v>64413</v>
      </c>
      <c r="E37" s="2" t="s">
        <v>137</v>
      </c>
      <c r="F37" s="74"/>
      <c r="J37" s="163" t="s">
        <v>225</v>
      </c>
      <c r="K37" s="164">
        <v>64736</v>
      </c>
      <c r="L37" s="164"/>
      <c r="M37" s="164"/>
      <c r="N37" s="165" t="s">
        <v>137</v>
      </c>
      <c r="O37" s="166"/>
      <c r="P37" s="166"/>
      <c r="Q37" s="130"/>
      <c r="R37" s="130"/>
    </row>
    <row r="38" spans="1:18" ht="14">
      <c r="A38" s="3" t="s">
        <v>168</v>
      </c>
      <c r="B38" s="73">
        <v>66017</v>
      </c>
      <c r="E38" s="3">
        <v>1</v>
      </c>
      <c r="F38" s="73">
        <v>16626</v>
      </c>
      <c r="J38" s="163" t="s">
        <v>165</v>
      </c>
      <c r="K38" s="164">
        <v>65384</v>
      </c>
      <c r="L38" s="164"/>
      <c r="M38" s="164"/>
      <c r="N38" s="161">
        <v>1</v>
      </c>
      <c r="O38" s="162">
        <v>17208</v>
      </c>
      <c r="P38" s="166"/>
      <c r="Q38" s="130"/>
      <c r="R38" s="130"/>
    </row>
    <row r="39" spans="1:18" ht="14">
      <c r="A39" s="3" t="s">
        <v>169</v>
      </c>
      <c r="B39" s="73">
        <v>67652</v>
      </c>
      <c r="E39" s="3">
        <v>2</v>
      </c>
      <c r="F39" s="73">
        <v>18560</v>
      </c>
      <c r="J39" s="163" t="s">
        <v>166</v>
      </c>
      <c r="K39" s="164">
        <v>67008</v>
      </c>
      <c r="L39" s="164"/>
      <c r="M39" s="164"/>
      <c r="N39" s="161">
        <v>2</v>
      </c>
      <c r="O39" s="162">
        <v>19210</v>
      </c>
      <c r="P39" s="166"/>
      <c r="Q39" s="130"/>
      <c r="R39" s="130"/>
    </row>
    <row r="40" spans="1:18" ht="14">
      <c r="A40" s="3" t="s">
        <v>170</v>
      </c>
      <c r="B40" s="73">
        <v>68643</v>
      </c>
      <c r="D40" s="75"/>
      <c r="E40" s="3">
        <v>3</v>
      </c>
      <c r="F40" s="73">
        <v>20492</v>
      </c>
      <c r="G40" s="75"/>
      <c r="J40" s="163" t="s">
        <v>167</v>
      </c>
      <c r="K40" s="164">
        <v>68667</v>
      </c>
      <c r="L40" s="164"/>
      <c r="M40" s="164"/>
      <c r="N40" s="161">
        <v>3</v>
      </c>
      <c r="O40" s="162">
        <v>21210</v>
      </c>
      <c r="P40" s="167"/>
      <c r="Q40" s="130"/>
      <c r="R40" s="130"/>
    </row>
    <row r="41" spans="1:18" ht="14">
      <c r="A41" s="3" t="s">
        <v>171</v>
      </c>
      <c r="B41" s="73">
        <v>69330</v>
      </c>
      <c r="E41" s="3">
        <v>4</v>
      </c>
      <c r="F41" s="73">
        <v>22426</v>
      </c>
      <c r="J41" s="163" t="s">
        <v>226</v>
      </c>
      <c r="K41" s="164">
        <v>69673</v>
      </c>
      <c r="L41" s="164"/>
      <c r="M41" s="164"/>
      <c r="N41" s="161">
        <v>4</v>
      </c>
      <c r="O41" s="162">
        <v>23211</v>
      </c>
      <c r="P41" s="166"/>
      <c r="Q41" s="130"/>
      <c r="R41" s="130"/>
    </row>
    <row r="42" spans="1:18" ht="14">
      <c r="A42" s="3" t="s">
        <v>172</v>
      </c>
      <c r="B42" s="73">
        <v>71052</v>
      </c>
      <c r="E42" s="3">
        <v>5</v>
      </c>
      <c r="F42" s="73">
        <v>24361</v>
      </c>
      <c r="J42" s="163" t="s">
        <v>168</v>
      </c>
      <c r="K42" s="164">
        <v>70370</v>
      </c>
      <c r="L42" s="164"/>
      <c r="M42" s="164"/>
      <c r="N42" s="161">
        <v>5</v>
      </c>
      <c r="O42" s="162">
        <v>25214</v>
      </c>
      <c r="P42" s="166"/>
      <c r="Q42" s="130"/>
      <c r="R42" s="130"/>
    </row>
    <row r="43" spans="1:18" ht="14">
      <c r="A43" s="3" t="s">
        <v>173</v>
      </c>
      <c r="B43" s="73">
        <v>72810</v>
      </c>
      <c r="E43" s="3">
        <v>6</v>
      </c>
      <c r="F43" s="73">
        <v>26294</v>
      </c>
      <c r="J43" s="163" t="s">
        <v>169</v>
      </c>
      <c r="K43" s="164">
        <v>72118</v>
      </c>
      <c r="L43" s="164"/>
      <c r="M43" s="164"/>
      <c r="N43" s="161">
        <v>6</v>
      </c>
      <c r="O43" s="162">
        <v>27216</v>
      </c>
      <c r="P43" s="166"/>
      <c r="Q43" s="130"/>
      <c r="R43" s="130"/>
    </row>
    <row r="44" spans="1:18" ht="14">
      <c r="A44" s="3" t="s">
        <v>174</v>
      </c>
      <c r="B44" s="73">
        <v>73876</v>
      </c>
      <c r="J44" s="163" t="s">
        <v>170</v>
      </c>
      <c r="K44" s="164">
        <v>73903</v>
      </c>
      <c r="L44" s="164"/>
      <c r="M44" s="164"/>
      <c r="N44" s="166"/>
      <c r="O44" s="130"/>
      <c r="P44" s="166"/>
      <c r="Q44" s="130"/>
      <c r="R44" s="130"/>
    </row>
    <row r="45" spans="1:18" ht="14">
      <c r="A45" s="3" t="s">
        <v>175</v>
      </c>
      <c r="B45" s="73">
        <v>74615</v>
      </c>
      <c r="J45" s="163" t="s">
        <v>227</v>
      </c>
      <c r="K45" s="164">
        <v>74985</v>
      </c>
      <c r="L45" s="164"/>
      <c r="M45" s="164"/>
      <c r="N45" s="166"/>
      <c r="O45" s="130"/>
      <c r="P45" s="166"/>
      <c r="Q45" s="130"/>
      <c r="R45" s="130"/>
    </row>
    <row r="46" spans="1:18" ht="14">
      <c r="A46" s="3" t="s">
        <v>176</v>
      </c>
      <c r="B46" s="73">
        <v>76466</v>
      </c>
      <c r="J46" s="163" t="s">
        <v>171</v>
      </c>
      <c r="K46" s="164">
        <v>75735</v>
      </c>
      <c r="L46" s="164"/>
      <c r="M46" s="164"/>
      <c r="N46" s="166"/>
      <c r="O46" s="130"/>
      <c r="P46" s="166"/>
      <c r="Q46" s="130"/>
      <c r="R46" s="130"/>
    </row>
    <row r="47" spans="1:18" ht="14">
      <c r="A47" s="3" t="s">
        <v>177</v>
      </c>
      <c r="B47" s="73">
        <v>78359</v>
      </c>
      <c r="J47" s="163" t="s">
        <v>172</v>
      </c>
      <c r="K47" s="164">
        <v>77613</v>
      </c>
      <c r="L47" s="164"/>
      <c r="M47" s="164"/>
      <c r="N47" s="166"/>
      <c r="O47" s="130"/>
      <c r="P47" s="166"/>
      <c r="Q47" s="130"/>
      <c r="R47" s="130"/>
    </row>
    <row r="48" spans="1:18" ht="14">
      <c r="A48" s="3" t="s">
        <v>178</v>
      </c>
      <c r="B48" s="73">
        <v>80309</v>
      </c>
      <c r="J48" s="163" t="s">
        <v>173</v>
      </c>
      <c r="K48" s="164">
        <v>79535</v>
      </c>
      <c r="L48" s="164"/>
      <c r="M48" s="164"/>
      <c r="N48" s="166"/>
      <c r="O48" s="130"/>
      <c r="P48" s="166"/>
      <c r="Q48" s="130"/>
      <c r="R48" s="130"/>
    </row>
    <row r="49" spans="1:18" ht="14">
      <c r="A49" s="3" t="s">
        <v>179</v>
      </c>
      <c r="B49" s="73">
        <v>81478</v>
      </c>
      <c r="J49" s="163" t="s">
        <v>174</v>
      </c>
      <c r="K49" s="164">
        <v>81514</v>
      </c>
      <c r="L49" s="164"/>
      <c r="M49" s="164"/>
      <c r="N49" s="166"/>
      <c r="O49" s="130"/>
      <c r="P49" s="166"/>
      <c r="Q49" s="130"/>
      <c r="R49" s="130"/>
    </row>
    <row r="50" spans="1:18" ht="14">
      <c r="A50" s="3" t="s">
        <v>180</v>
      </c>
      <c r="B50" s="73">
        <v>82293</v>
      </c>
      <c r="J50" s="163" t="s">
        <v>228</v>
      </c>
      <c r="K50" s="164">
        <v>82701</v>
      </c>
      <c r="L50" s="164"/>
      <c r="M50" s="164"/>
      <c r="N50" s="166"/>
      <c r="O50" s="130"/>
      <c r="P50" s="166"/>
      <c r="Q50" s="130"/>
      <c r="R50" s="130"/>
    </row>
    <row r="51" spans="1:18" ht="14">
      <c r="A51" s="3" t="s">
        <v>181</v>
      </c>
      <c r="B51" s="73">
        <v>84338</v>
      </c>
      <c r="J51" s="163" t="s">
        <v>175</v>
      </c>
      <c r="K51" s="164">
        <v>83528</v>
      </c>
      <c r="L51" s="164"/>
      <c r="M51" s="164"/>
      <c r="N51" s="166"/>
      <c r="O51" s="130"/>
      <c r="P51" s="166"/>
      <c r="Q51" s="130"/>
      <c r="R51" s="130"/>
    </row>
    <row r="52" spans="1:18" ht="14">
      <c r="A52" s="3" t="s">
        <v>182</v>
      </c>
      <c r="B52" s="73">
        <v>86435</v>
      </c>
      <c r="J52" s="163" t="s">
        <v>176</v>
      </c>
      <c r="K52" s="164">
        <v>85604</v>
      </c>
      <c r="L52" s="164"/>
      <c r="M52" s="164"/>
      <c r="N52" s="166"/>
      <c r="O52" s="130"/>
      <c r="P52" s="166"/>
      <c r="Q52" s="130"/>
      <c r="R52" s="130"/>
    </row>
    <row r="53" spans="1:18" ht="14">
      <c r="A53" s="3" t="s">
        <v>183</v>
      </c>
      <c r="B53" s="73">
        <v>88571</v>
      </c>
      <c r="J53" s="163" t="s">
        <v>177</v>
      </c>
      <c r="K53" s="164">
        <v>87732</v>
      </c>
      <c r="L53" s="164"/>
      <c r="M53" s="164"/>
      <c r="N53" s="166"/>
      <c r="O53" s="130"/>
      <c r="P53" s="166"/>
      <c r="Q53" s="130"/>
      <c r="R53" s="130"/>
    </row>
    <row r="54" spans="1:18" ht="14">
      <c r="A54" s="3" t="s">
        <v>184</v>
      </c>
      <c r="B54" s="73">
        <v>89874</v>
      </c>
      <c r="J54" s="163" t="s">
        <v>178</v>
      </c>
      <c r="K54" s="164">
        <v>89900</v>
      </c>
      <c r="L54" s="164"/>
      <c r="M54" s="164"/>
      <c r="N54" s="166"/>
      <c r="O54" s="130"/>
      <c r="P54" s="166"/>
      <c r="Q54" s="130"/>
      <c r="R54" s="130"/>
    </row>
    <row r="55" spans="1:18" ht="14">
      <c r="A55" s="3" t="s">
        <v>185</v>
      </c>
      <c r="B55" s="73">
        <v>90773</v>
      </c>
      <c r="J55" s="163" t="s">
        <v>229</v>
      </c>
      <c r="K55" s="164">
        <v>91223</v>
      </c>
      <c r="L55" s="164"/>
      <c r="M55" s="164"/>
      <c r="N55" s="166"/>
      <c r="O55" s="130"/>
      <c r="P55" s="166"/>
      <c r="Q55" s="130"/>
      <c r="R55" s="130"/>
    </row>
    <row r="56" spans="1:18" ht="14">
      <c r="A56" s="3" t="s">
        <v>186</v>
      </c>
      <c r="B56" s="73">
        <v>93020</v>
      </c>
      <c r="J56" s="163" t="s">
        <v>179</v>
      </c>
      <c r="K56" s="164">
        <v>92135</v>
      </c>
      <c r="L56" s="164"/>
      <c r="M56" s="164"/>
      <c r="N56" s="166"/>
      <c r="O56" s="130"/>
      <c r="P56" s="166"/>
      <c r="Q56" s="130"/>
      <c r="R56" s="130"/>
    </row>
    <row r="57" spans="1:18" ht="14">
      <c r="A57" s="3" t="s">
        <v>187</v>
      </c>
      <c r="B57" s="73">
        <v>95333</v>
      </c>
      <c r="J57" s="163" t="s">
        <v>180</v>
      </c>
      <c r="K57" s="164">
        <v>94416</v>
      </c>
      <c r="L57" s="164"/>
      <c r="M57" s="164"/>
      <c r="N57" s="166"/>
      <c r="O57" s="130"/>
      <c r="P57" s="166"/>
      <c r="Q57" s="130"/>
      <c r="R57" s="130"/>
    </row>
    <row r="58" spans="1:18" ht="14">
      <c r="A58" s="3" t="s">
        <v>188</v>
      </c>
      <c r="B58" s="73">
        <v>97691</v>
      </c>
      <c r="J58" s="163" t="s">
        <v>181</v>
      </c>
      <c r="K58" s="164">
        <v>96763</v>
      </c>
      <c r="L58" s="164"/>
      <c r="M58" s="164"/>
      <c r="N58" s="166"/>
      <c r="O58" s="130"/>
      <c r="P58" s="166"/>
      <c r="Q58" s="130"/>
      <c r="R58" s="130"/>
    </row>
    <row r="59" spans="1:18" ht="14">
      <c r="A59" s="3" t="s">
        <v>189</v>
      </c>
      <c r="B59" s="73">
        <v>99081</v>
      </c>
      <c r="J59" s="163" t="s">
        <v>182</v>
      </c>
      <c r="K59" s="164">
        <v>99157</v>
      </c>
      <c r="L59" s="164"/>
      <c r="M59" s="164"/>
      <c r="N59" s="166"/>
      <c r="O59" s="130"/>
      <c r="P59" s="166"/>
      <c r="Q59" s="130"/>
      <c r="R59" s="130"/>
    </row>
    <row r="60" spans="1:18" ht="14">
      <c r="A60" s="3" t="s">
        <v>190</v>
      </c>
      <c r="B60" s="73">
        <v>100072</v>
      </c>
      <c r="J60" s="163" t="s">
        <v>230</v>
      </c>
      <c r="K60" s="164">
        <v>100568</v>
      </c>
      <c r="L60" s="164"/>
      <c r="M60" s="164"/>
      <c r="N60" s="166"/>
      <c r="O60" s="130"/>
      <c r="P60" s="166"/>
      <c r="Q60" s="130"/>
      <c r="R60" s="130"/>
    </row>
    <row r="61" spans="1:18" ht="14">
      <c r="A61" s="3" t="s">
        <v>191</v>
      </c>
      <c r="B61" s="73">
        <v>102567</v>
      </c>
      <c r="J61" s="163" t="s">
        <v>183</v>
      </c>
      <c r="K61" s="164">
        <v>101574</v>
      </c>
      <c r="L61" s="164"/>
      <c r="M61" s="164"/>
      <c r="N61" s="166"/>
      <c r="O61" s="130"/>
      <c r="P61" s="166"/>
      <c r="Q61" s="130"/>
      <c r="R61" s="130"/>
    </row>
    <row r="62" spans="1:18" ht="14">
      <c r="A62" s="3" t="s">
        <v>192</v>
      </c>
      <c r="B62" s="73">
        <v>105312</v>
      </c>
      <c r="J62" s="163" t="s">
        <v>184</v>
      </c>
      <c r="K62" s="164">
        <v>104106</v>
      </c>
      <c r="L62" s="164"/>
      <c r="M62" s="164"/>
      <c r="N62" s="166"/>
      <c r="O62" s="130"/>
      <c r="P62" s="166"/>
      <c r="Q62" s="130"/>
      <c r="R62" s="130"/>
    </row>
    <row r="63" spans="1:18" ht="14">
      <c r="A63" s="3" t="s">
        <v>193</v>
      </c>
      <c r="B63" s="73">
        <v>107766</v>
      </c>
      <c r="J63" s="163" t="s">
        <v>185</v>
      </c>
      <c r="K63" s="164">
        <v>106892</v>
      </c>
      <c r="L63" s="164"/>
      <c r="M63" s="164"/>
      <c r="N63" s="166"/>
      <c r="O63" s="130"/>
      <c r="P63" s="166"/>
      <c r="Q63" s="130"/>
      <c r="R63" s="130"/>
    </row>
    <row r="64" spans="1:18" ht="14">
      <c r="A64" s="3" t="s">
        <v>194</v>
      </c>
      <c r="B64" s="73">
        <v>109366</v>
      </c>
      <c r="J64" s="163" t="s">
        <v>186</v>
      </c>
      <c r="K64" s="164">
        <v>109383</v>
      </c>
      <c r="L64" s="164"/>
      <c r="M64" s="164"/>
      <c r="N64" s="166"/>
      <c r="O64" s="130"/>
      <c r="P64" s="166"/>
      <c r="Q64" s="130"/>
      <c r="R64" s="130"/>
    </row>
    <row r="65" spans="10:18" ht="14">
      <c r="J65" s="163" t="s">
        <v>187</v>
      </c>
      <c r="K65" s="164">
        <v>111007</v>
      </c>
      <c r="L65" s="164"/>
      <c r="M65" s="164"/>
      <c r="N65" s="130"/>
      <c r="O65" s="130"/>
      <c r="P65" s="130"/>
      <c r="Q65" s="130"/>
      <c r="R65" s="130"/>
    </row>
    <row r="66" spans="10:18" ht="14">
      <c r="M66" s="160"/>
    </row>
  </sheetData>
  <sheetProtection algorithmName="SHA-512" hashValue="H5vJfnEx/MmGrJMHvy9F5xhcmoP8MAK1d76b+m5wHn+usZeXFzefdidfFvGzvWGoTJ3aA+ETwXzoCAqKKcd/oA==" saltValue="JngauxlKSmhQp0Y32Hpllg==" spinCount="100000"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topLeftCell="B1" workbookViewId="0">
      <selection activeCell="N13" sqref="N13"/>
    </sheetView>
  </sheetViews>
  <sheetFormatPr defaultRowHeight="12.5"/>
  <cols>
    <col min="6" max="6" width="13.26953125" hidden="1" customWidth="1"/>
    <col min="7" max="7" width="11.26953125" style="16" hidden="1" customWidth="1"/>
    <col min="8" max="8" width="12.453125" style="16" bestFit="1" customWidth="1"/>
    <col min="10" max="10" width="10.1796875" bestFit="1" customWidth="1"/>
  </cols>
  <sheetData>
    <row r="1" spans="1:8" ht="14">
      <c r="A1" s="38" t="s">
        <v>63</v>
      </c>
      <c r="B1" s="39"/>
      <c r="C1" s="39"/>
      <c r="D1" s="39" t="s">
        <v>219</v>
      </c>
      <c r="E1" s="39"/>
      <c r="G1" s="39"/>
      <c r="H1" s="39"/>
    </row>
    <row r="2" spans="1:8" ht="14">
      <c r="A2" s="38" t="s">
        <v>64</v>
      </c>
      <c r="B2" s="39"/>
      <c r="C2" s="39"/>
      <c r="D2" s="39"/>
      <c r="E2" s="39"/>
      <c r="F2" s="39"/>
      <c r="G2" s="39"/>
      <c r="H2" s="39"/>
    </row>
    <row r="3" spans="1:8" ht="14">
      <c r="A3" s="38" t="s">
        <v>217</v>
      </c>
      <c r="B3" s="39"/>
      <c r="C3" s="39"/>
      <c r="D3" s="39"/>
      <c r="E3" s="39"/>
      <c r="F3" s="39"/>
      <c r="G3" s="39"/>
      <c r="H3" s="39"/>
    </row>
    <row r="4" spans="1:8" ht="14">
      <c r="A4" s="38"/>
      <c r="B4" s="39"/>
      <c r="C4" s="39"/>
      <c r="D4" s="39"/>
      <c r="E4" s="39"/>
      <c r="F4" s="39"/>
      <c r="G4" s="39"/>
      <c r="H4" s="39"/>
    </row>
    <row r="5" spans="1:8" ht="14">
      <c r="A5" s="38"/>
      <c r="B5" s="39"/>
      <c r="C5" s="39"/>
      <c r="D5" s="39"/>
      <c r="E5" s="39"/>
      <c r="F5" s="41">
        <v>42248</v>
      </c>
      <c r="G5" s="50">
        <v>42614</v>
      </c>
      <c r="H5" s="174">
        <v>43344</v>
      </c>
    </row>
    <row r="6" spans="1:8" ht="14">
      <c r="A6" s="39"/>
      <c r="B6" s="39"/>
      <c r="C6" s="39"/>
      <c r="D6" s="39"/>
      <c r="E6" s="39"/>
      <c r="F6" s="42"/>
      <c r="G6" s="39"/>
      <c r="H6" s="136"/>
    </row>
    <row r="7" spans="1:8" ht="14">
      <c r="A7" s="39">
        <v>1</v>
      </c>
      <c r="B7" s="40" t="s">
        <v>66</v>
      </c>
      <c r="C7" s="39"/>
      <c r="D7" s="39"/>
      <c r="E7" s="41"/>
      <c r="F7" s="41"/>
      <c r="G7" s="50"/>
      <c r="H7" s="136"/>
    </row>
    <row r="8" spans="1:8" ht="14">
      <c r="A8" s="39"/>
      <c r="B8" s="40"/>
      <c r="C8" s="39"/>
      <c r="D8" s="39"/>
      <c r="E8" s="39"/>
      <c r="F8" s="43"/>
      <c r="G8" s="39"/>
      <c r="H8" s="136"/>
    </row>
    <row r="9" spans="1:8" ht="14">
      <c r="A9" s="39"/>
      <c r="B9" s="39"/>
      <c r="C9" s="39"/>
      <c r="D9" s="41"/>
      <c r="E9" s="39"/>
      <c r="F9" s="44">
        <v>8339</v>
      </c>
      <c r="G9" s="44">
        <v>8422</v>
      </c>
      <c r="H9" s="135">
        <v>8676</v>
      </c>
    </row>
    <row r="10" spans="1:8" ht="14">
      <c r="A10" s="39"/>
      <c r="B10" s="39"/>
      <c r="C10" s="39"/>
      <c r="D10" s="41"/>
      <c r="E10" s="39"/>
      <c r="F10" s="44"/>
      <c r="G10" s="44"/>
      <c r="H10" s="135"/>
    </row>
    <row r="11" spans="1:8" ht="14">
      <c r="A11" s="39"/>
      <c r="B11" s="41"/>
      <c r="C11" s="45"/>
      <c r="D11" s="39"/>
      <c r="E11" s="39"/>
      <c r="F11" s="44"/>
      <c r="G11" s="44"/>
      <c r="H11" s="135"/>
    </row>
    <row r="12" spans="1:8" ht="14">
      <c r="A12" s="39">
        <v>2</v>
      </c>
      <c r="B12" s="40" t="s">
        <v>67</v>
      </c>
      <c r="C12" s="39"/>
      <c r="D12" s="39"/>
      <c r="E12" s="39"/>
      <c r="F12" s="44"/>
      <c r="G12" s="44"/>
      <c r="H12" s="135"/>
    </row>
    <row r="13" spans="1:8" ht="14">
      <c r="A13" s="39"/>
      <c r="B13" s="40"/>
      <c r="C13" s="39"/>
      <c r="D13" s="39"/>
      <c r="E13" s="39"/>
      <c r="F13" s="46"/>
      <c r="G13" s="44"/>
      <c r="H13" s="135"/>
    </row>
    <row r="14" spans="1:8" ht="14">
      <c r="A14" s="39"/>
      <c r="B14" s="39" t="s">
        <v>68</v>
      </c>
      <c r="C14" s="39"/>
      <c r="D14" s="41"/>
      <c r="E14" s="39"/>
      <c r="F14" s="44">
        <v>5452</v>
      </c>
      <c r="G14" s="44">
        <v>5507</v>
      </c>
      <c r="H14" s="135">
        <v>5673</v>
      </c>
    </row>
    <row r="15" spans="1:8" ht="14">
      <c r="A15" s="39"/>
      <c r="B15" s="39"/>
      <c r="C15" s="41"/>
      <c r="D15" s="39"/>
      <c r="E15" s="39"/>
      <c r="F15" s="44"/>
      <c r="G15" s="44"/>
      <c r="H15" s="135"/>
    </row>
    <row r="16" spans="1:8" ht="14">
      <c r="A16" s="39"/>
      <c r="B16" s="54" t="s">
        <v>69</v>
      </c>
      <c r="C16" s="39"/>
      <c r="D16" s="41"/>
      <c r="E16" s="39"/>
      <c r="F16" s="44">
        <v>2147</v>
      </c>
      <c r="G16" s="44">
        <v>2168</v>
      </c>
      <c r="H16" s="135">
        <v>2234</v>
      </c>
    </row>
    <row r="17" spans="1:10" ht="14">
      <c r="A17" s="39"/>
      <c r="B17" s="47"/>
      <c r="C17" s="39"/>
      <c r="D17" s="41"/>
      <c r="E17" s="39"/>
      <c r="F17" s="44"/>
      <c r="G17" s="44"/>
      <c r="H17" s="135"/>
    </row>
    <row r="18" spans="1:10" ht="14">
      <c r="A18" s="39"/>
      <c r="B18" s="39"/>
      <c r="C18" s="41"/>
      <c r="D18" s="39"/>
      <c r="E18" s="39"/>
      <c r="F18" s="44"/>
      <c r="G18" s="44"/>
      <c r="H18" s="136"/>
    </row>
    <row r="19" spans="1:10" ht="14">
      <c r="A19" s="39">
        <v>3</v>
      </c>
      <c r="B19" s="40" t="s">
        <v>70</v>
      </c>
      <c r="C19" s="39"/>
      <c r="D19" s="39"/>
      <c r="E19" s="39"/>
      <c r="F19" s="44"/>
      <c r="G19" s="44"/>
      <c r="H19" s="136"/>
    </row>
    <row r="20" spans="1:10" ht="14">
      <c r="A20" s="39"/>
      <c r="B20" s="48"/>
      <c r="C20" s="39"/>
      <c r="D20" s="39"/>
      <c r="E20" s="39"/>
      <c r="F20" s="49"/>
      <c r="G20" s="44"/>
      <c r="H20" s="136"/>
    </row>
    <row r="21" spans="1:10" ht="14">
      <c r="A21" s="39"/>
      <c r="B21" s="47" t="s">
        <v>71</v>
      </c>
      <c r="C21" s="39"/>
      <c r="D21" s="41"/>
      <c r="E21" s="39"/>
      <c r="F21" s="44">
        <v>34</v>
      </c>
      <c r="G21" s="44">
        <v>34.340000000000003</v>
      </c>
      <c r="H21" s="132">
        <v>35.369999999999997</v>
      </c>
      <c r="I21" s="133"/>
    </row>
    <row r="22" spans="1:10" ht="14">
      <c r="A22" s="39"/>
      <c r="B22" s="386" t="s">
        <v>72</v>
      </c>
      <c r="C22" s="386"/>
      <c r="D22" s="41"/>
      <c r="E22" s="39"/>
      <c r="F22" s="44">
        <v>19</v>
      </c>
      <c r="G22" s="44">
        <v>19.190000000000001</v>
      </c>
      <c r="H22" s="132">
        <v>20</v>
      </c>
      <c r="I22" s="133"/>
    </row>
    <row r="23" spans="1:10" ht="14">
      <c r="A23" s="39"/>
      <c r="B23" s="39"/>
      <c r="C23" s="39"/>
      <c r="D23" s="39"/>
      <c r="E23" s="39"/>
      <c r="F23" s="44"/>
      <c r="G23" s="44"/>
      <c r="H23" s="136"/>
    </row>
    <row r="24" spans="1:10" ht="14">
      <c r="A24" s="39"/>
      <c r="B24" s="39"/>
      <c r="C24" s="39"/>
      <c r="D24" s="39"/>
      <c r="E24" s="39"/>
      <c r="F24" s="44"/>
      <c r="G24" s="44"/>
      <c r="H24" s="136"/>
    </row>
    <row r="25" spans="1:10" ht="14">
      <c r="A25" s="40">
        <v>4</v>
      </c>
      <c r="B25" s="40" t="s">
        <v>73</v>
      </c>
      <c r="C25" s="39"/>
      <c r="D25" s="39"/>
      <c r="E25" s="39"/>
      <c r="F25" s="44"/>
      <c r="G25" s="44"/>
      <c r="H25" s="136"/>
    </row>
    <row r="26" spans="1:10" ht="14">
      <c r="A26" s="39"/>
      <c r="B26" s="40"/>
      <c r="C26" s="39"/>
      <c r="D26" s="39"/>
      <c r="E26" s="39"/>
      <c r="F26" s="49"/>
      <c r="G26" s="44"/>
      <c r="H26" s="136"/>
    </row>
    <row r="27" spans="1:10" ht="14">
      <c r="A27" s="39"/>
      <c r="B27" s="48"/>
      <c r="C27" s="39"/>
      <c r="D27" s="41"/>
      <c r="E27" s="39"/>
      <c r="F27" s="44">
        <v>2239</v>
      </c>
      <c r="G27" s="44">
        <v>2261</v>
      </c>
      <c r="H27" s="135">
        <v>2330</v>
      </c>
    </row>
    <row r="28" spans="1:10" ht="14">
      <c r="A28" s="39"/>
      <c r="B28" s="48"/>
      <c r="C28" s="39"/>
      <c r="D28" s="50"/>
      <c r="E28" s="39"/>
      <c r="F28" s="44"/>
      <c r="G28" s="44"/>
      <c r="H28" s="135"/>
    </row>
    <row r="29" spans="1:10" ht="14">
      <c r="A29" s="39"/>
      <c r="B29" s="50"/>
      <c r="C29" s="39"/>
      <c r="D29" s="39"/>
      <c r="E29" s="39"/>
      <c r="F29" s="44"/>
      <c r="G29" s="44"/>
      <c r="H29" s="135"/>
    </row>
    <row r="30" spans="1:10" ht="14">
      <c r="A30" s="39">
        <v>5</v>
      </c>
      <c r="B30" s="51" t="s">
        <v>74</v>
      </c>
      <c r="C30" s="39"/>
      <c r="D30" s="39"/>
      <c r="E30" s="39"/>
      <c r="F30" s="44"/>
      <c r="G30" s="44"/>
      <c r="H30" s="135"/>
    </row>
    <row r="31" spans="1:10" ht="14">
      <c r="A31" s="39"/>
      <c r="B31" s="39"/>
      <c r="C31" s="52"/>
      <c r="D31" s="39"/>
      <c r="E31" s="39"/>
      <c r="F31" s="49"/>
      <c r="G31" s="44"/>
      <c r="H31" s="135"/>
    </row>
    <row r="32" spans="1:10" ht="14">
      <c r="A32" s="39"/>
      <c r="B32" s="39"/>
      <c r="C32" s="53"/>
      <c r="D32" s="41"/>
      <c r="E32" s="39"/>
      <c r="F32" s="44">
        <v>18616</v>
      </c>
      <c r="G32" s="44">
        <v>18802</v>
      </c>
      <c r="H32" s="135">
        <v>19655</v>
      </c>
      <c r="J32" s="126"/>
    </row>
    <row r="33" spans="1:8" ht="14">
      <c r="A33" s="39"/>
      <c r="B33" s="39"/>
      <c r="C33" s="45"/>
      <c r="D33" s="45"/>
      <c r="E33" s="39"/>
      <c r="F33" s="44">
        <v>18903</v>
      </c>
      <c r="G33" s="44">
        <v>19092</v>
      </c>
      <c r="H33" s="135">
        <v>19958</v>
      </c>
    </row>
    <row r="34" spans="1:8" ht="14">
      <c r="A34" s="39"/>
      <c r="B34" s="39"/>
      <c r="C34" s="45"/>
      <c r="D34" s="45"/>
      <c r="E34" s="39"/>
      <c r="F34" s="44">
        <v>19274</v>
      </c>
      <c r="G34" s="44">
        <v>19467</v>
      </c>
      <c r="H34" s="135">
        <v>20350</v>
      </c>
    </row>
    <row r="35" spans="1:8" ht="14">
      <c r="A35" s="39"/>
      <c r="B35" s="39"/>
      <c r="C35" s="45"/>
      <c r="D35" s="45"/>
      <c r="E35" s="39"/>
      <c r="F35" s="44">
        <v>19441</v>
      </c>
      <c r="G35" s="44">
        <v>19635</v>
      </c>
      <c r="H35" s="135">
        <v>20525</v>
      </c>
    </row>
    <row r="36" spans="1:8" ht="14">
      <c r="A36" s="39"/>
      <c r="B36" s="39"/>
      <c r="C36" s="45"/>
      <c r="D36" s="45"/>
      <c r="E36" s="39"/>
      <c r="F36" s="44">
        <v>19758</v>
      </c>
      <c r="G36" s="44">
        <v>19956</v>
      </c>
      <c r="H36" s="135">
        <v>20861</v>
      </c>
    </row>
    <row r="37" spans="1:8" ht="14">
      <c r="A37" s="39"/>
      <c r="B37" s="39"/>
      <c r="C37" s="45"/>
      <c r="D37" s="45"/>
      <c r="E37" s="39"/>
      <c r="F37" s="44">
        <v>20114</v>
      </c>
      <c r="G37" s="44">
        <v>20315</v>
      </c>
      <c r="H37" s="135">
        <v>21236</v>
      </c>
    </row>
    <row r="38" spans="1:8" ht="14">
      <c r="A38" s="39"/>
      <c r="B38" s="39"/>
      <c r="C38" s="45"/>
      <c r="D38" s="45"/>
      <c r="E38" s="39"/>
      <c r="F38" s="44">
        <v>20455</v>
      </c>
      <c r="G38" s="44">
        <v>20659</v>
      </c>
      <c r="H38" s="135">
        <v>21596</v>
      </c>
    </row>
    <row r="39" spans="1:8" ht="14">
      <c r="A39" s="39"/>
      <c r="B39" s="39"/>
      <c r="C39" s="45"/>
      <c r="D39" s="45"/>
      <c r="E39" s="39"/>
      <c r="F39" s="44">
        <v>20770</v>
      </c>
      <c r="G39" s="44">
        <v>20978</v>
      </c>
      <c r="H39" s="135">
        <v>21930</v>
      </c>
    </row>
    <row r="40" spans="1:8" ht="14">
      <c r="A40" s="39"/>
      <c r="B40" s="39"/>
      <c r="C40" s="45"/>
      <c r="D40" s="45"/>
      <c r="E40" s="39"/>
      <c r="F40" s="44">
        <v>21141</v>
      </c>
      <c r="G40" s="44">
        <v>21352</v>
      </c>
      <c r="H40" s="135">
        <v>22321</v>
      </c>
    </row>
    <row r="41" spans="1:8" ht="14">
      <c r="A41" s="39"/>
      <c r="B41" s="39"/>
      <c r="C41" s="45"/>
      <c r="D41" s="45"/>
      <c r="E41" s="39"/>
      <c r="F41" s="44">
        <v>21478</v>
      </c>
      <c r="G41" s="44">
        <v>21693</v>
      </c>
      <c r="H41" s="135">
        <v>22677</v>
      </c>
    </row>
    <row r="42" spans="1:8" ht="14">
      <c r="A42" s="39"/>
      <c r="B42" s="39"/>
      <c r="C42" s="45"/>
      <c r="D42" s="45"/>
      <c r="E42" s="39"/>
      <c r="F42" s="44">
        <v>21869</v>
      </c>
      <c r="G42" s="44">
        <v>22088</v>
      </c>
      <c r="H42" s="135">
        <v>23090</v>
      </c>
    </row>
    <row r="43" spans="1:8" ht="14">
      <c r="A43" s="39"/>
      <c r="B43" s="39"/>
      <c r="C43" s="45"/>
      <c r="D43" s="45"/>
      <c r="E43" s="39"/>
      <c r="F43" s="44">
        <v>22205</v>
      </c>
      <c r="G43" s="44">
        <v>22427</v>
      </c>
      <c r="H43" s="135">
        <v>23444</v>
      </c>
    </row>
    <row r="44" spans="1:8" ht="14">
      <c r="A44" s="39"/>
      <c r="B44" s="39"/>
      <c r="C44" s="45"/>
      <c r="D44" s="45"/>
      <c r="E44" s="39"/>
      <c r="F44" s="44"/>
      <c r="G44" s="44"/>
      <c r="H44" s="135"/>
    </row>
    <row r="45" spans="1:8" ht="14">
      <c r="A45" s="39"/>
      <c r="B45" s="39"/>
      <c r="C45" s="45"/>
      <c r="D45" s="45"/>
      <c r="E45" s="39"/>
      <c r="F45" s="44"/>
      <c r="G45" s="44"/>
      <c r="H45" s="135"/>
    </row>
    <row r="46" spans="1:8" ht="14">
      <c r="A46" s="39"/>
      <c r="B46" s="39"/>
      <c r="C46" s="45"/>
      <c r="D46" s="45"/>
      <c r="E46" s="39"/>
      <c r="F46" s="44"/>
      <c r="G46" s="44"/>
      <c r="H46" s="135"/>
    </row>
    <row r="47" spans="1:8" ht="14">
      <c r="A47" s="39"/>
      <c r="B47" s="39"/>
      <c r="C47" s="45"/>
      <c r="D47" s="45"/>
      <c r="E47" s="39"/>
      <c r="F47" s="44"/>
      <c r="G47" s="44"/>
      <c r="H47" s="135"/>
    </row>
    <row r="48" spans="1:8" ht="14">
      <c r="A48" s="39"/>
      <c r="B48" s="39"/>
      <c r="C48" s="39"/>
      <c r="D48" s="39"/>
      <c r="E48" s="39"/>
      <c r="F48" s="44"/>
      <c r="G48" s="44"/>
      <c r="H48" s="135"/>
    </row>
    <row r="49" spans="1:8" ht="14">
      <c r="A49" s="39"/>
      <c r="B49" s="39"/>
      <c r="C49" s="39"/>
      <c r="D49" s="39"/>
      <c r="E49" s="39"/>
      <c r="F49" s="44"/>
      <c r="G49" s="44"/>
      <c r="H49" s="135"/>
    </row>
    <row r="50" spans="1:8" ht="14">
      <c r="A50" s="39">
        <v>6</v>
      </c>
      <c r="B50" s="54" t="s">
        <v>75</v>
      </c>
      <c r="C50" s="39"/>
      <c r="D50" s="39"/>
      <c r="E50" s="39"/>
      <c r="F50" s="44"/>
      <c r="G50" s="44"/>
      <c r="H50" s="135"/>
    </row>
    <row r="51" spans="1:8" ht="14">
      <c r="A51" s="39"/>
      <c r="B51" s="39"/>
      <c r="C51" s="52"/>
      <c r="D51" s="52"/>
      <c r="E51" s="39"/>
      <c r="F51" s="49"/>
      <c r="G51" s="44"/>
      <c r="H51" s="135"/>
    </row>
    <row r="52" spans="1:8" ht="14">
      <c r="A52" s="39"/>
      <c r="B52" s="39"/>
      <c r="C52" s="53"/>
      <c r="D52" s="41"/>
      <c r="E52" s="39"/>
      <c r="F52" s="44">
        <v>20001</v>
      </c>
      <c r="G52" s="44">
        <v>20201</v>
      </c>
      <c r="H52" s="135">
        <v>21117</v>
      </c>
    </row>
    <row r="53" spans="1:8" ht="14">
      <c r="A53" s="39"/>
      <c r="B53" s="39"/>
      <c r="C53" s="45"/>
      <c r="D53" s="45"/>
      <c r="E53" s="39"/>
      <c r="F53" s="44">
        <v>20255</v>
      </c>
      <c r="G53" s="44">
        <v>20458</v>
      </c>
      <c r="H53" s="135">
        <v>21386</v>
      </c>
    </row>
    <row r="54" spans="1:8" ht="14">
      <c r="A54" s="39"/>
      <c r="B54" s="39"/>
      <c r="C54" s="45"/>
      <c r="D54" s="45"/>
      <c r="E54" s="39"/>
      <c r="F54" s="44">
        <v>20554</v>
      </c>
      <c r="G54" s="44">
        <v>20760</v>
      </c>
      <c r="H54" s="135">
        <v>21702</v>
      </c>
    </row>
    <row r="55" spans="1:8" ht="14">
      <c r="A55" s="39"/>
      <c r="B55" s="39"/>
      <c r="C55" s="45"/>
      <c r="D55" s="45"/>
      <c r="E55" s="39"/>
      <c r="F55" s="44">
        <v>21107</v>
      </c>
      <c r="G55" s="44">
        <v>21318</v>
      </c>
      <c r="H55" s="135">
        <v>22285</v>
      </c>
    </row>
    <row r="56" spans="1:8" ht="14">
      <c r="A56" s="39"/>
      <c r="B56" s="39"/>
      <c r="C56" s="45"/>
      <c r="D56" s="45"/>
      <c r="E56" s="39"/>
      <c r="F56" s="44">
        <v>21650</v>
      </c>
      <c r="G56" s="44">
        <v>21866</v>
      </c>
      <c r="H56" s="135">
        <v>22858</v>
      </c>
    </row>
    <row r="57" spans="1:8" ht="14">
      <c r="A57" s="39"/>
      <c r="B57" s="39"/>
      <c r="C57" s="45"/>
      <c r="D57" s="45"/>
      <c r="E57" s="39"/>
      <c r="F57" s="44">
        <v>22200</v>
      </c>
      <c r="G57" s="44">
        <v>22422</v>
      </c>
      <c r="H57" s="135">
        <v>23439</v>
      </c>
    </row>
    <row r="58" spans="1:8" ht="14">
      <c r="A58" s="39"/>
      <c r="B58" s="39"/>
      <c r="C58" s="45"/>
      <c r="D58" s="45"/>
      <c r="E58" s="39"/>
      <c r="F58" s="44">
        <v>22777</v>
      </c>
      <c r="G58" s="44">
        <v>23005</v>
      </c>
      <c r="H58" s="135">
        <v>24048</v>
      </c>
    </row>
    <row r="59" spans="1:8" ht="14">
      <c r="A59" s="39"/>
      <c r="B59" s="39"/>
      <c r="C59" s="45"/>
      <c r="D59" s="45"/>
      <c r="E59" s="39"/>
      <c r="F59" s="44">
        <v>23347</v>
      </c>
      <c r="G59" s="44">
        <v>23580</v>
      </c>
      <c r="H59" s="135">
        <v>24650</v>
      </c>
    </row>
    <row r="60" spans="1:8" ht="14">
      <c r="A60" s="39"/>
      <c r="B60" s="39"/>
      <c r="C60" s="45"/>
      <c r="D60" s="45"/>
      <c r="E60" s="39"/>
      <c r="F60" s="44">
        <v>23957</v>
      </c>
      <c r="G60" s="44">
        <v>24197</v>
      </c>
      <c r="H60" s="135">
        <v>25294</v>
      </c>
    </row>
    <row r="61" spans="1:8" ht="14">
      <c r="A61" s="39"/>
      <c r="B61" s="39"/>
      <c r="C61" s="45"/>
      <c r="D61" s="45"/>
      <c r="E61" s="39"/>
      <c r="F61" s="44">
        <v>24498</v>
      </c>
      <c r="G61" s="44">
        <v>24743</v>
      </c>
      <c r="H61" s="135">
        <v>25865</v>
      </c>
    </row>
    <row r="62" spans="1:8" ht="14">
      <c r="A62" s="39"/>
      <c r="B62" s="39"/>
      <c r="C62" s="45"/>
      <c r="D62" s="45"/>
      <c r="E62" s="39"/>
      <c r="F62" s="44">
        <v>25190</v>
      </c>
      <c r="G62" s="44">
        <v>25442</v>
      </c>
      <c r="H62" s="135">
        <v>26595</v>
      </c>
    </row>
    <row r="63" spans="1:8" ht="14">
      <c r="A63" s="39"/>
      <c r="B63" s="39"/>
      <c r="C63" s="45"/>
      <c r="D63" s="45"/>
      <c r="E63" s="39"/>
      <c r="F63" s="44">
        <v>25767</v>
      </c>
      <c r="G63" s="44">
        <v>26025</v>
      </c>
      <c r="H63" s="135">
        <v>27205</v>
      </c>
    </row>
    <row r="64" spans="1:8" ht="14">
      <c r="A64" s="39"/>
      <c r="B64" s="39"/>
      <c r="C64" s="45"/>
      <c r="D64" s="45"/>
      <c r="E64" s="39"/>
      <c r="F64" s="44">
        <v>26387</v>
      </c>
      <c r="G64" s="44">
        <v>26651</v>
      </c>
      <c r="H64" s="135">
        <v>27860</v>
      </c>
    </row>
    <row r="65" spans="1:8" ht="14">
      <c r="A65" s="39"/>
      <c r="B65" s="39"/>
      <c r="C65" s="45"/>
      <c r="D65" s="45"/>
      <c r="E65" s="39"/>
      <c r="F65" s="44">
        <v>27049</v>
      </c>
      <c r="G65" s="44">
        <v>27320</v>
      </c>
      <c r="H65" s="135">
        <v>28559</v>
      </c>
    </row>
    <row r="66" spans="1:8" ht="14">
      <c r="A66" s="39"/>
      <c r="B66" s="39"/>
      <c r="C66" s="45"/>
      <c r="D66" s="45"/>
      <c r="E66" s="39"/>
      <c r="F66" s="44">
        <v>27692</v>
      </c>
      <c r="G66" s="44">
        <v>27969</v>
      </c>
      <c r="H66" s="135">
        <v>29238</v>
      </c>
    </row>
  </sheetData>
  <sheetProtection algorithmName="SHA-512" hashValue="ruqoz/4EZvWQVM7xATDSdVTOA9is+AW3rZXqQ3WfiJwEj+mBknRYIBK3fQ7EzXnmmd67zqaKQD07hyrY7gP1xg==" saltValue="3XwYmZ7CtRO5R8X1r4/XJw==" spinCount="100000" sheet="1" objects="1" scenarios="1"/>
  <mergeCells count="1">
    <mergeCell ref="B22:C2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topLeftCell="H1" workbookViewId="0">
      <selection activeCell="S24" sqref="S24"/>
    </sheetView>
  </sheetViews>
  <sheetFormatPr defaultRowHeight="12.5"/>
  <cols>
    <col min="1" max="1" width="9.1796875" hidden="1" customWidth="1"/>
    <col min="2" max="2" width="13.26953125" hidden="1" customWidth="1"/>
    <col min="3" max="4" width="11.54296875" hidden="1" customWidth="1"/>
    <col min="5" max="6" width="12.453125" hidden="1" customWidth="1"/>
    <col min="7" max="7" width="9.1796875" hidden="1" customWidth="1"/>
    <col min="10" max="10" width="11.26953125" bestFit="1" customWidth="1"/>
    <col min="11" max="11" width="13.81640625" customWidth="1"/>
    <col min="12" max="12" width="12.26953125" hidden="1" customWidth="1"/>
    <col min="13" max="13" width="14.54296875" customWidth="1"/>
  </cols>
  <sheetData>
    <row r="1" spans="1:13" ht="14">
      <c r="A1" s="38" t="s">
        <v>222</v>
      </c>
      <c r="B1" s="56"/>
      <c r="C1" s="39"/>
      <c r="D1" s="39"/>
      <c r="E1" s="39"/>
      <c r="F1" s="39"/>
      <c r="G1" s="39"/>
      <c r="H1" s="38" t="s">
        <v>221</v>
      </c>
    </row>
    <row r="2" spans="1:13" ht="14">
      <c r="A2" s="38" t="s">
        <v>65</v>
      </c>
      <c r="B2" s="56"/>
      <c r="C2" s="39"/>
      <c r="D2" s="39"/>
      <c r="E2" s="39"/>
      <c r="F2" s="39"/>
      <c r="G2" s="39"/>
      <c r="H2" s="38" t="s">
        <v>218</v>
      </c>
    </row>
    <row r="3" spans="1:13" ht="14">
      <c r="A3" s="40"/>
      <c r="B3" s="56"/>
      <c r="C3" s="39"/>
      <c r="D3" s="39"/>
      <c r="E3" s="39"/>
      <c r="F3" s="39"/>
      <c r="G3" s="39"/>
    </row>
    <row r="4" spans="1:13" ht="14">
      <c r="A4" s="38" t="s">
        <v>76</v>
      </c>
      <c r="B4" s="39"/>
      <c r="D4" s="57"/>
      <c r="E4" s="39"/>
      <c r="F4" s="39"/>
      <c r="G4" s="39"/>
      <c r="H4" s="38" t="s">
        <v>76</v>
      </c>
      <c r="I4" s="130"/>
      <c r="J4" s="130"/>
      <c r="K4" s="134" t="s">
        <v>210</v>
      </c>
      <c r="L4" s="135">
        <v>8676</v>
      </c>
      <c r="M4" s="130"/>
    </row>
    <row r="5" spans="1:13" ht="14" hidden="1">
      <c r="A5" s="39"/>
      <c r="B5" s="56"/>
      <c r="C5" s="50">
        <v>42614</v>
      </c>
      <c r="D5" s="58">
        <v>8422</v>
      </c>
      <c r="E5" s="45"/>
      <c r="F5" s="39"/>
      <c r="G5" s="39"/>
      <c r="I5" s="130"/>
      <c r="J5" s="130"/>
      <c r="K5" s="130"/>
      <c r="L5" s="130"/>
      <c r="M5" s="130"/>
    </row>
    <row r="6" spans="1:13" ht="14" hidden="1">
      <c r="A6" s="39"/>
      <c r="B6" s="56"/>
      <c r="C6" s="50">
        <v>42979</v>
      </c>
      <c r="D6" s="58">
        <v>8506</v>
      </c>
      <c r="E6" s="39"/>
      <c r="F6" s="39"/>
      <c r="G6" s="39"/>
      <c r="I6" s="130"/>
      <c r="J6" s="130"/>
      <c r="K6" s="130"/>
      <c r="L6" s="130"/>
      <c r="M6" s="130"/>
    </row>
    <row r="7" spans="1:13" ht="14">
      <c r="A7" s="39"/>
      <c r="B7" s="56"/>
      <c r="E7" s="39"/>
      <c r="F7" s="39"/>
      <c r="G7" s="39"/>
      <c r="I7" s="130"/>
      <c r="J7" s="130"/>
      <c r="K7" s="130"/>
      <c r="L7" s="130"/>
      <c r="M7" s="130"/>
    </row>
    <row r="8" spans="1:13" ht="14">
      <c r="A8" s="39"/>
      <c r="B8" s="56"/>
      <c r="C8" s="39"/>
      <c r="D8" s="39"/>
      <c r="E8" s="39"/>
      <c r="F8" s="39"/>
      <c r="G8" s="39"/>
      <c r="I8" s="130"/>
      <c r="J8" s="130"/>
      <c r="K8" s="130"/>
      <c r="L8" s="130"/>
      <c r="M8" s="130"/>
    </row>
    <row r="9" spans="1:13" ht="14">
      <c r="A9" s="38" t="s">
        <v>138</v>
      </c>
      <c r="B9" s="39"/>
      <c r="C9" s="57"/>
      <c r="E9" s="127" t="s">
        <v>200</v>
      </c>
      <c r="F9" s="131"/>
      <c r="G9" s="131"/>
      <c r="H9" s="38" t="s">
        <v>138</v>
      </c>
      <c r="I9" s="136"/>
      <c r="J9" s="130"/>
      <c r="K9" s="131" t="s">
        <v>210</v>
      </c>
      <c r="L9" s="131" t="s">
        <v>211</v>
      </c>
      <c r="M9" s="130"/>
    </row>
    <row r="10" spans="1:13" ht="14">
      <c r="A10" s="39"/>
      <c r="B10" s="56" t="s">
        <v>139</v>
      </c>
      <c r="C10" s="50"/>
      <c r="D10" s="58"/>
      <c r="E10" s="44">
        <v>34.68</v>
      </c>
      <c r="F10" s="132"/>
      <c r="G10" s="132"/>
      <c r="H10" s="39"/>
      <c r="I10" s="137" t="s">
        <v>139</v>
      </c>
      <c r="J10" s="130"/>
      <c r="K10" s="132">
        <v>35.369999999999997</v>
      </c>
      <c r="L10" s="132">
        <v>36.08</v>
      </c>
      <c r="M10" s="130"/>
    </row>
    <row r="11" spans="1:13" ht="14">
      <c r="A11" s="39"/>
      <c r="B11" s="56" t="s">
        <v>72</v>
      </c>
      <c r="C11" s="50"/>
      <c r="D11" s="58"/>
      <c r="E11" s="44">
        <v>19.39</v>
      </c>
      <c r="F11" s="132"/>
      <c r="G11" s="132"/>
      <c r="H11" s="39"/>
      <c r="I11" s="137" t="s">
        <v>72</v>
      </c>
      <c r="J11" s="130"/>
      <c r="K11" s="132">
        <v>20</v>
      </c>
      <c r="L11" s="132">
        <v>20.399999999999999</v>
      </c>
      <c r="M11" s="130"/>
    </row>
    <row r="12" spans="1:13" ht="14">
      <c r="A12" s="39"/>
      <c r="B12" s="56"/>
      <c r="C12" s="50"/>
      <c r="D12" s="58"/>
      <c r="E12" s="39"/>
      <c r="F12" s="39"/>
      <c r="G12" s="39"/>
      <c r="I12" s="130"/>
      <c r="J12" s="130"/>
      <c r="K12" s="130"/>
      <c r="L12" s="130"/>
      <c r="M12" s="130"/>
    </row>
    <row r="13" spans="1:13" ht="14">
      <c r="A13" s="59" t="s">
        <v>140</v>
      </c>
      <c r="B13" s="16"/>
      <c r="C13" s="16"/>
      <c r="D13" s="16"/>
      <c r="E13" s="16"/>
      <c r="F13" s="16"/>
      <c r="G13" s="39"/>
      <c r="H13" s="59" t="s">
        <v>220</v>
      </c>
      <c r="I13" s="138"/>
      <c r="J13" s="138"/>
      <c r="K13" s="138"/>
      <c r="L13" s="138"/>
      <c r="M13" s="138"/>
    </row>
    <row r="14" spans="1:13" ht="14">
      <c r="A14" s="60"/>
      <c r="B14" s="16"/>
      <c r="C14" s="16"/>
      <c r="D14" s="16"/>
      <c r="E14" s="16"/>
      <c r="F14" s="16"/>
      <c r="G14" s="39"/>
      <c r="H14" s="61"/>
      <c r="I14" s="129"/>
      <c r="J14" s="139"/>
      <c r="K14" s="139"/>
      <c r="L14" s="139"/>
      <c r="M14" s="139"/>
    </row>
    <row r="15" spans="1:13" ht="14">
      <c r="A15" s="47" t="s">
        <v>77</v>
      </c>
      <c r="B15" s="389" t="s">
        <v>78</v>
      </c>
      <c r="C15" s="389"/>
      <c r="D15" s="389"/>
      <c r="E15" s="389"/>
      <c r="F15" s="389"/>
      <c r="G15" s="39"/>
      <c r="H15" s="124" t="s">
        <v>77</v>
      </c>
      <c r="I15" s="387" t="s">
        <v>78</v>
      </c>
      <c r="J15" s="387"/>
      <c r="K15" s="387"/>
      <c r="L15" s="387"/>
      <c r="M15" s="387"/>
    </row>
    <row r="16" spans="1:13" ht="14">
      <c r="A16" s="61"/>
      <c r="B16" s="61"/>
      <c r="C16" s="61"/>
      <c r="D16" s="61"/>
      <c r="E16" s="61"/>
      <c r="F16" s="61"/>
      <c r="G16" s="39"/>
      <c r="H16" s="61"/>
      <c r="I16" s="129"/>
      <c r="J16" s="129"/>
      <c r="K16" s="129"/>
      <c r="L16" s="129"/>
      <c r="M16" s="129"/>
    </row>
    <row r="17" spans="1:13" ht="14">
      <c r="A17" s="61"/>
      <c r="B17" s="47" t="s">
        <v>79</v>
      </c>
      <c r="C17" s="390" t="s">
        <v>80</v>
      </c>
      <c r="D17" s="390"/>
      <c r="E17" s="390"/>
      <c r="F17" s="390"/>
      <c r="G17" s="39"/>
      <c r="H17" s="61"/>
      <c r="I17" s="128" t="s">
        <v>79</v>
      </c>
      <c r="J17" s="388" t="s">
        <v>80</v>
      </c>
      <c r="K17" s="388"/>
      <c r="L17" s="388"/>
      <c r="M17" s="388"/>
    </row>
    <row r="18" spans="1:13" ht="14">
      <c r="A18" s="61"/>
      <c r="B18" s="61"/>
      <c r="C18" s="61"/>
      <c r="D18" s="61"/>
      <c r="E18" s="61"/>
      <c r="F18" s="61"/>
      <c r="G18" s="39"/>
      <c r="H18" s="61"/>
      <c r="I18" s="129"/>
      <c r="J18" s="129"/>
      <c r="K18" s="129"/>
      <c r="L18" s="129"/>
      <c r="M18" s="129"/>
    </row>
    <row r="19" spans="1:13" ht="14">
      <c r="A19" s="61"/>
      <c r="B19" s="61"/>
      <c r="C19" s="61" t="s">
        <v>81</v>
      </c>
      <c r="D19" s="61" t="s">
        <v>82</v>
      </c>
      <c r="E19" s="61" t="s">
        <v>83</v>
      </c>
      <c r="F19" s="61" t="s">
        <v>84</v>
      </c>
      <c r="G19" s="39"/>
      <c r="H19" s="61"/>
      <c r="I19" s="129"/>
      <c r="J19" s="129" t="s">
        <v>81</v>
      </c>
      <c r="K19" s="129" t="s">
        <v>82</v>
      </c>
      <c r="L19" s="129" t="s">
        <v>83</v>
      </c>
      <c r="M19" s="129" t="s">
        <v>84</v>
      </c>
    </row>
    <row r="20" spans="1:13" ht="14">
      <c r="A20" s="61"/>
      <c r="B20" s="47" t="s">
        <v>85</v>
      </c>
      <c r="C20" s="62">
        <v>6117</v>
      </c>
      <c r="D20" s="62">
        <v>8983</v>
      </c>
      <c r="E20" s="62">
        <v>13065</v>
      </c>
      <c r="F20" s="62">
        <v>16711</v>
      </c>
      <c r="G20" s="45"/>
      <c r="H20" s="61"/>
      <c r="I20" s="128" t="s">
        <v>85</v>
      </c>
      <c r="J20" s="140">
        <v>6239</v>
      </c>
      <c r="K20" s="140">
        <v>9163</v>
      </c>
      <c r="L20" s="140">
        <v>13326</v>
      </c>
      <c r="M20" s="140">
        <v>17045</v>
      </c>
    </row>
    <row r="21" spans="1:13" ht="14">
      <c r="A21" s="61"/>
      <c r="B21" s="47" t="s">
        <v>86</v>
      </c>
      <c r="C21" s="62">
        <v>6681</v>
      </c>
      <c r="D21" s="62">
        <v>9530</v>
      </c>
      <c r="E21" s="62">
        <v>13868</v>
      </c>
      <c r="F21" s="62">
        <v>17338</v>
      </c>
      <c r="G21" s="45"/>
      <c r="H21" s="61"/>
      <c r="I21" s="128" t="s">
        <v>86</v>
      </c>
      <c r="J21" s="140">
        <v>6815</v>
      </c>
      <c r="K21" s="140">
        <v>9721</v>
      </c>
      <c r="L21" s="140">
        <v>14145</v>
      </c>
      <c r="M21" s="140">
        <v>17685</v>
      </c>
    </row>
    <row r="22" spans="1:13" ht="14">
      <c r="A22" s="61"/>
      <c r="B22" s="47" t="s">
        <v>87</v>
      </c>
      <c r="C22" s="62">
        <v>7017</v>
      </c>
      <c r="D22" s="62">
        <v>10282</v>
      </c>
      <c r="E22" s="62">
        <v>14960</v>
      </c>
      <c r="F22" s="62">
        <v>18702</v>
      </c>
      <c r="G22" s="45"/>
      <c r="H22" s="61"/>
      <c r="I22" s="128" t="s">
        <v>87</v>
      </c>
      <c r="J22" s="140">
        <v>7157</v>
      </c>
      <c r="K22" s="140">
        <v>10488</v>
      </c>
      <c r="L22" s="140">
        <v>15259</v>
      </c>
      <c r="M22" s="140">
        <v>19076</v>
      </c>
    </row>
    <row r="23" spans="1:13" ht="28">
      <c r="A23" s="61"/>
      <c r="B23" s="47" t="s">
        <v>88</v>
      </c>
      <c r="C23" s="62">
        <v>7379</v>
      </c>
      <c r="D23" s="62">
        <v>10821</v>
      </c>
      <c r="E23" s="62">
        <v>15812</v>
      </c>
      <c r="F23" s="62">
        <v>19673</v>
      </c>
      <c r="G23" s="45"/>
      <c r="H23" s="61"/>
      <c r="I23" s="128" t="s">
        <v>88</v>
      </c>
      <c r="J23" s="140">
        <v>7527</v>
      </c>
      <c r="K23" s="140">
        <v>11037</v>
      </c>
      <c r="L23" s="140">
        <v>16128</v>
      </c>
      <c r="M23" s="140">
        <v>20066</v>
      </c>
    </row>
    <row r="24" spans="1:13" ht="14">
      <c r="A24" s="61"/>
      <c r="B24" s="124"/>
      <c r="C24" s="62"/>
      <c r="D24" s="62"/>
      <c r="E24" s="62"/>
      <c r="F24" s="62"/>
      <c r="G24" s="45"/>
      <c r="I24" s="130"/>
      <c r="J24" s="130"/>
      <c r="K24" s="130"/>
      <c r="L24" s="130"/>
      <c r="M24" s="130"/>
    </row>
    <row r="25" spans="1:13" ht="14">
      <c r="A25" s="61"/>
      <c r="B25" s="61"/>
      <c r="C25" s="61"/>
      <c r="D25" s="61"/>
      <c r="E25" s="61"/>
      <c r="F25" s="61"/>
      <c r="G25" s="39"/>
      <c r="I25" s="130"/>
      <c r="J25" s="130"/>
      <c r="K25" s="130"/>
      <c r="L25" s="130"/>
      <c r="M25" s="130"/>
    </row>
    <row r="26" spans="1:13" ht="15" customHeight="1">
      <c r="A26" s="47" t="s">
        <v>89</v>
      </c>
      <c r="B26" s="389" t="s">
        <v>90</v>
      </c>
      <c r="C26" s="389"/>
      <c r="D26" s="389"/>
      <c r="E26" s="389"/>
      <c r="F26" s="389"/>
      <c r="G26" s="39"/>
      <c r="H26" s="124" t="s">
        <v>89</v>
      </c>
      <c r="I26" s="387" t="s">
        <v>90</v>
      </c>
      <c r="J26" s="387"/>
      <c r="K26" s="387"/>
      <c r="L26" s="387"/>
      <c r="M26" s="387"/>
    </row>
    <row r="27" spans="1:13" ht="14">
      <c r="A27" s="61"/>
      <c r="B27" s="61"/>
      <c r="C27" s="61"/>
      <c r="D27" s="61"/>
      <c r="E27" s="61"/>
      <c r="F27" s="61"/>
      <c r="G27" s="39"/>
      <c r="H27" s="61"/>
      <c r="I27" s="129"/>
      <c r="J27" s="129"/>
      <c r="K27" s="129"/>
      <c r="L27" s="129"/>
      <c r="M27" s="129"/>
    </row>
    <row r="28" spans="1:13" ht="14.25" customHeight="1">
      <c r="A28" s="61"/>
      <c r="B28" s="47" t="s">
        <v>79</v>
      </c>
      <c r="C28" s="390" t="s">
        <v>80</v>
      </c>
      <c r="D28" s="390"/>
      <c r="E28" s="390"/>
      <c r="F28" s="390"/>
      <c r="G28" s="39"/>
      <c r="H28" s="61"/>
      <c r="I28" s="128" t="s">
        <v>79</v>
      </c>
      <c r="J28" s="388" t="s">
        <v>80</v>
      </c>
      <c r="K28" s="388"/>
      <c r="L28" s="388"/>
      <c r="M28" s="388"/>
    </row>
    <row r="29" spans="1:13" ht="14">
      <c r="A29" s="61"/>
      <c r="B29" s="61"/>
      <c r="C29" s="61"/>
      <c r="D29" s="61"/>
      <c r="E29" s="61"/>
      <c r="F29" s="61"/>
      <c r="G29" s="39"/>
      <c r="H29" s="61"/>
      <c r="I29" s="129"/>
      <c r="J29" s="129"/>
      <c r="K29" s="129"/>
      <c r="L29" s="129"/>
      <c r="M29" s="129"/>
    </row>
    <row r="30" spans="1:13" ht="14">
      <c r="A30" s="61"/>
      <c r="B30" s="61"/>
      <c r="C30" s="61" t="s">
        <v>81</v>
      </c>
      <c r="D30" s="61" t="s">
        <v>82</v>
      </c>
      <c r="E30" s="61" t="s">
        <v>83</v>
      </c>
      <c r="F30" s="61" t="s">
        <v>84</v>
      </c>
      <c r="G30" s="39"/>
      <c r="H30" s="61"/>
      <c r="I30" s="129"/>
      <c r="J30" s="129" t="s">
        <v>81</v>
      </c>
      <c r="K30" s="129" t="s">
        <v>82</v>
      </c>
      <c r="L30" s="129" t="s">
        <v>83</v>
      </c>
      <c r="M30" s="129" t="s">
        <v>84</v>
      </c>
    </row>
    <row r="31" spans="1:13" ht="14">
      <c r="A31" s="61"/>
      <c r="B31" s="47" t="s">
        <v>85</v>
      </c>
      <c r="C31" s="62">
        <v>4327</v>
      </c>
      <c r="D31" s="62">
        <v>6346</v>
      </c>
      <c r="E31" s="62">
        <v>9229</v>
      </c>
      <c r="F31" s="62">
        <v>11538</v>
      </c>
      <c r="G31" s="45"/>
      <c r="H31" s="61"/>
      <c r="I31" s="128" t="s">
        <v>85</v>
      </c>
      <c r="J31" s="140">
        <v>4414</v>
      </c>
      <c r="K31" s="140">
        <v>6473</v>
      </c>
      <c r="L31" s="140">
        <v>9414</v>
      </c>
      <c r="M31" s="140">
        <v>11769</v>
      </c>
    </row>
    <row r="32" spans="1:13" ht="14">
      <c r="A32" s="61"/>
      <c r="B32" s="47" t="s">
        <v>86</v>
      </c>
      <c r="C32" s="62">
        <v>4701</v>
      </c>
      <c r="D32" s="62">
        <v>6898</v>
      </c>
      <c r="E32" s="62">
        <v>10034</v>
      </c>
      <c r="F32" s="62">
        <v>12536</v>
      </c>
      <c r="G32" s="45"/>
      <c r="H32" s="61"/>
      <c r="I32" s="128" t="s">
        <v>86</v>
      </c>
      <c r="J32" s="140">
        <v>4795</v>
      </c>
      <c r="K32" s="140">
        <v>7036</v>
      </c>
      <c r="L32" s="140">
        <v>10235</v>
      </c>
      <c r="M32" s="140">
        <v>12787</v>
      </c>
    </row>
    <row r="33" spans="1:13" ht="14">
      <c r="A33" s="61"/>
      <c r="B33" s="47" t="s">
        <v>87</v>
      </c>
      <c r="C33" s="62">
        <v>5177</v>
      </c>
      <c r="D33" s="62">
        <v>7592</v>
      </c>
      <c r="E33" s="62">
        <v>11048</v>
      </c>
      <c r="F33" s="62">
        <v>13810</v>
      </c>
      <c r="G33" s="45"/>
      <c r="H33" s="61"/>
      <c r="I33" s="128" t="s">
        <v>87</v>
      </c>
      <c r="J33" s="140">
        <v>5281</v>
      </c>
      <c r="K33" s="140">
        <v>7744</v>
      </c>
      <c r="L33" s="140">
        <v>11269</v>
      </c>
      <c r="M33" s="140">
        <v>14086</v>
      </c>
    </row>
    <row r="34" spans="1:13" ht="28">
      <c r="A34" s="61"/>
      <c r="B34" s="47" t="s">
        <v>88</v>
      </c>
      <c r="C34" s="62">
        <v>5431</v>
      </c>
      <c r="D34" s="62">
        <v>7973</v>
      </c>
      <c r="E34" s="62">
        <v>11587</v>
      </c>
      <c r="F34" s="62">
        <v>14478</v>
      </c>
      <c r="G34" s="45"/>
      <c r="H34" s="61"/>
      <c r="I34" s="128" t="s">
        <v>88</v>
      </c>
      <c r="J34" s="140">
        <v>5540</v>
      </c>
      <c r="K34" s="140">
        <v>8132</v>
      </c>
      <c r="L34" s="140">
        <v>11819</v>
      </c>
      <c r="M34" s="140">
        <v>14768</v>
      </c>
    </row>
    <row r="35" spans="1:13" ht="14">
      <c r="A35" s="61"/>
      <c r="B35" s="61"/>
      <c r="C35" s="61"/>
      <c r="D35" s="61"/>
      <c r="E35" s="61"/>
      <c r="F35" s="61"/>
      <c r="G35" s="39"/>
      <c r="H35" s="61"/>
      <c r="I35" s="129"/>
      <c r="J35" s="129"/>
      <c r="K35" s="129"/>
      <c r="L35" s="129"/>
      <c r="M35" s="129"/>
    </row>
    <row r="36" spans="1:13" ht="14">
      <c r="A36" s="61"/>
      <c r="B36" s="61"/>
      <c r="C36" s="61"/>
      <c r="D36" s="61"/>
      <c r="E36" s="61"/>
      <c r="F36" s="61"/>
      <c r="G36" s="39"/>
      <c r="I36" s="130"/>
      <c r="J36" s="130"/>
      <c r="K36" s="130"/>
      <c r="L36" s="130"/>
      <c r="M36" s="130"/>
    </row>
    <row r="37" spans="1:13" ht="14">
      <c r="A37" s="47" t="s">
        <v>91</v>
      </c>
      <c r="B37" s="389" t="s">
        <v>92</v>
      </c>
      <c r="C37" s="389"/>
      <c r="D37" s="389"/>
      <c r="E37" s="389"/>
      <c r="F37" s="389"/>
      <c r="G37" s="39"/>
      <c r="H37" s="124" t="s">
        <v>91</v>
      </c>
      <c r="I37" s="387" t="s">
        <v>92</v>
      </c>
      <c r="J37" s="387"/>
      <c r="K37" s="387"/>
      <c r="L37" s="387"/>
      <c r="M37" s="387"/>
    </row>
    <row r="38" spans="1:13" ht="14">
      <c r="A38" s="61"/>
      <c r="B38" s="61"/>
      <c r="C38" s="61"/>
      <c r="D38" s="61"/>
      <c r="E38" s="61"/>
      <c r="F38" s="61"/>
      <c r="G38" s="39"/>
      <c r="H38" s="61"/>
      <c r="I38" s="129"/>
      <c r="J38" s="129"/>
      <c r="K38" s="129"/>
      <c r="L38" s="129"/>
      <c r="M38" s="129"/>
    </row>
    <row r="39" spans="1:13" ht="14">
      <c r="A39" s="61"/>
      <c r="B39" s="47" t="s">
        <v>79</v>
      </c>
      <c r="C39" s="390" t="s">
        <v>80</v>
      </c>
      <c r="D39" s="390"/>
      <c r="E39" s="390"/>
      <c r="F39" s="390"/>
      <c r="G39" s="39"/>
      <c r="H39" s="61"/>
      <c r="I39" s="128" t="s">
        <v>79</v>
      </c>
      <c r="J39" s="388" t="s">
        <v>80</v>
      </c>
      <c r="K39" s="388"/>
      <c r="L39" s="388"/>
      <c r="M39" s="388"/>
    </row>
    <row r="40" spans="1:13" ht="14">
      <c r="A40" s="61"/>
      <c r="B40" s="61"/>
      <c r="C40" s="61"/>
      <c r="D40" s="61"/>
      <c r="E40" s="61"/>
      <c r="F40" s="61"/>
      <c r="G40" s="39"/>
      <c r="H40" s="61"/>
      <c r="I40" s="129"/>
      <c r="J40" s="129"/>
      <c r="K40" s="129"/>
      <c r="L40" s="129"/>
      <c r="M40" s="129"/>
    </row>
    <row r="41" spans="1:13" ht="14">
      <c r="A41" s="61"/>
      <c r="B41" s="61"/>
      <c r="C41" s="61" t="s">
        <v>81</v>
      </c>
      <c r="D41" s="61" t="s">
        <v>82</v>
      </c>
      <c r="E41" s="61" t="s">
        <v>83</v>
      </c>
      <c r="F41" s="61" t="s">
        <v>84</v>
      </c>
      <c r="G41" s="39"/>
      <c r="H41" s="61"/>
      <c r="I41" s="129"/>
      <c r="J41" s="129" t="s">
        <v>81</v>
      </c>
      <c r="K41" s="129" t="s">
        <v>82</v>
      </c>
      <c r="L41" s="129" t="s">
        <v>83</v>
      </c>
      <c r="M41" s="129" t="s">
        <v>84</v>
      </c>
    </row>
    <row r="42" spans="1:13" ht="14">
      <c r="A42" s="61"/>
      <c r="B42" s="47" t="s">
        <v>85</v>
      </c>
      <c r="C42" s="62">
        <v>5204</v>
      </c>
      <c r="D42" s="62">
        <v>7633</v>
      </c>
      <c r="E42" s="62">
        <v>11099</v>
      </c>
      <c r="F42" s="62">
        <v>13872</v>
      </c>
      <c r="G42" s="45"/>
      <c r="H42" s="61"/>
      <c r="I42" s="128" t="s">
        <v>85</v>
      </c>
      <c r="J42" s="140">
        <v>5308</v>
      </c>
      <c r="K42" s="140">
        <v>7786</v>
      </c>
      <c r="L42" s="140">
        <v>11321</v>
      </c>
      <c r="M42" s="140">
        <v>14149</v>
      </c>
    </row>
    <row r="43" spans="1:13" ht="14">
      <c r="A43" s="61"/>
      <c r="B43" s="47" t="s">
        <v>86</v>
      </c>
      <c r="C43" s="62">
        <v>5529</v>
      </c>
      <c r="D43" s="62">
        <v>8099</v>
      </c>
      <c r="E43" s="62">
        <v>11789</v>
      </c>
      <c r="F43" s="62">
        <v>14729</v>
      </c>
      <c r="G43" s="45"/>
      <c r="H43" s="61"/>
      <c r="I43" s="128" t="s">
        <v>86</v>
      </c>
      <c r="J43" s="140">
        <v>5640</v>
      </c>
      <c r="K43" s="140">
        <v>8261</v>
      </c>
      <c r="L43" s="140">
        <v>12025</v>
      </c>
      <c r="M43" s="140">
        <v>15024</v>
      </c>
    </row>
    <row r="44" spans="1:13" ht="14">
      <c r="A44" s="61"/>
      <c r="B44" s="47" t="s">
        <v>87</v>
      </c>
      <c r="C44" s="62">
        <v>5843</v>
      </c>
      <c r="D44" s="62">
        <v>8568</v>
      </c>
      <c r="E44" s="62">
        <v>12457</v>
      </c>
      <c r="F44" s="62">
        <v>15573</v>
      </c>
      <c r="G44" s="45"/>
      <c r="H44" s="61"/>
      <c r="I44" s="128" t="s">
        <v>87</v>
      </c>
      <c r="J44" s="140">
        <v>5960</v>
      </c>
      <c r="K44" s="140">
        <v>8739</v>
      </c>
      <c r="L44" s="140">
        <v>12706</v>
      </c>
      <c r="M44" s="140">
        <v>15884</v>
      </c>
    </row>
    <row r="45" spans="1:13" ht="28">
      <c r="A45" s="61"/>
      <c r="B45" s="47" t="s">
        <v>88</v>
      </c>
      <c r="C45" s="62">
        <v>6152</v>
      </c>
      <c r="D45" s="62">
        <v>9013</v>
      </c>
      <c r="E45" s="62">
        <v>13119</v>
      </c>
      <c r="F45" s="62">
        <v>16391</v>
      </c>
      <c r="G45" s="45"/>
      <c r="H45" s="61"/>
      <c r="I45" s="128" t="s">
        <v>88</v>
      </c>
      <c r="J45" s="140">
        <v>6275</v>
      </c>
      <c r="K45" s="140">
        <v>9193</v>
      </c>
      <c r="L45" s="140">
        <v>13381</v>
      </c>
      <c r="M45" s="140">
        <v>16719</v>
      </c>
    </row>
    <row r="46" spans="1:13" ht="14">
      <c r="A46" s="61"/>
      <c r="B46" s="61"/>
      <c r="C46" s="61"/>
      <c r="D46" s="61"/>
      <c r="E46" s="61"/>
      <c r="F46" s="61"/>
      <c r="G46" s="39"/>
      <c r="I46" s="130"/>
      <c r="J46" s="130"/>
      <c r="K46" s="130"/>
      <c r="L46" s="130"/>
      <c r="M46" s="130"/>
    </row>
    <row r="47" spans="1:13" ht="14">
      <c r="A47" s="61"/>
      <c r="B47" s="61"/>
      <c r="C47" s="61"/>
      <c r="D47" s="61"/>
      <c r="E47" s="61"/>
      <c r="F47" s="61"/>
      <c r="G47" s="39"/>
      <c r="I47" s="130"/>
      <c r="J47" s="130"/>
      <c r="K47" s="130"/>
      <c r="L47" s="130"/>
      <c r="M47" s="130"/>
    </row>
    <row r="48" spans="1:13" ht="15" customHeight="1">
      <c r="A48" s="47" t="s">
        <v>93</v>
      </c>
      <c r="B48" s="389" t="s">
        <v>94</v>
      </c>
      <c r="C48" s="389"/>
      <c r="D48" s="389"/>
      <c r="E48" s="389"/>
      <c r="F48" s="389"/>
      <c r="G48" s="39"/>
      <c r="H48" s="124" t="s">
        <v>93</v>
      </c>
      <c r="I48" s="387" t="s">
        <v>94</v>
      </c>
      <c r="J48" s="387"/>
      <c r="K48" s="387"/>
      <c r="L48" s="387"/>
      <c r="M48" s="387"/>
    </row>
    <row r="49" spans="1:13" ht="14">
      <c r="A49" s="63"/>
      <c r="B49" s="61"/>
      <c r="C49" s="61"/>
      <c r="D49" s="61"/>
      <c r="E49" s="61"/>
      <c r="F49" s="61"/>
      <c r="G49" s="39"/>
      <c r="H49" s="63"/>
      <c r="I49" s="129"/>
      <c r="J49" s="129"/>
      <c r="K49" s="129"/>
      <c r="L49" s="129"/>
      <c r="M49" s="129"/>
    </row>
    <row r="50" spans="1:13" ht="15" customHeight="1">
      <c r="A50" s="63"/>
      <c r="B50" s="47" t="s">
        <v>79</v>
      </c>
      <c r="C50" s="390" t="s">
        <v>80</v>
      </c>
      <c r="D50" s="390"/>
      <c r="E50" s="390"/>
      <c r="F50" s="390"/>
      <c r="G50" s="39"/>
      <c r="H50" s="63"/>
      <c r="I50" s="128" t="s">
        <v>79</v>
      </c>
      <c r="J50" s="388" t="s">
        <v>80</v>
      </c>
      <c r="K50" s="388"/>
      <c r="L50" s="388"/>
      <c r="M50" s="388"/>
    </row>
    <row r="51" spans="1:13" ht="14">
      <c r="A51" s="61"/>
      <c r="B51" s="61"/>
      <c r="C51" s="61"/>
      <c r="D51" s="61"/>
      <c r="E51" s="61"/>
      <c r="F51" s="61"/>
      <c r="G51" s="39"/>
      <c r="H51" s="61"/>
      <c r="I51" s="129"/>
      <c r="J51" s="129"/>
      <c r="K51" s="129"/>
      <c r="L51" s="129"/>
      <c r="M51" s="129"/>
    </row>
    <row r="52" spans="1:13" ht="14">
      <c r="A52" s="61"/>
      <c r="B52" s="61"/>
      <c r="C52" s="61" t="s">
        <v>81</v>
      </c>
      <c r="D52" s="61" t="s">
        <v>82</v>
      </c>
      <c r="E52" s="61" t="s">
        <v>83</v>
      </c>
      <c r="F52" s="61" t="s">
        <v>84</v>
      </c>
      <c r="G52" s="39"/>
      <c r="H52" s="61"/>
      <c r="I52" s="129"/>
      <c r="J52" s="129" t="s">
        <v>81</v>
      </c>
      <c r="K52" s="129" t="s">
        <v>82</v>
      </c>
      <c r="L52" s="129" t="s">
        <v>83</v>
      </c>
      <c r="M52" s="129" t="s">
        <v>84</v>
      </c>
    </row>
    <row r="53" spans="1:13" ht="14">
      <c r="A53" s="61"/>
      <c r="B53" s="47" t="s">
        <v>85</v>
      </c>
      <c r="C53" s="62">
        <v>3679</v>
      </c>
      <c r="D53" s="62">
        <v>5407</v>
      </c>
      <c r="E53" s="62">
        <v>7852</v>
      </c>
      <c r="F53" s="62">
        <v>9817</v>
      </c>
      <c r="G53" s="45"/>
      <c r="H53" s="61"/>
      <c r="I53" s="128" t="s">
        <v>85</v>
      </c>
      <c r="J53" s="140">
        <v>3753</v>
      </c>
      <c r="K53" s="140">
        <v>5515</v>
      </c>
      <c r="L53" s="140">
        <v>8009</v>
      </c>
      <c r="M53" s="140">
        <v>10013</v>
      </c>
    </row>
    <row r="54" spans="1:13" ht="14">
      <c r="A54" s="61"/>
      <c r="B54" s="47" t="s">
        <v>86</v>
      </c>
      <c r="C54" s="62">
        <v>4004</v>
      </c>
      <c r="D54" s="62">
        <v>5858</v>
      </c>
      <c r="E54" s="62">
        <v>8534</v>
      </c>
      <c r="F54" s="62">
        <v>10398</v>
      </c>
      <c r="G54" s="45"/>
      <c r="H54" s="61"/>
      <c r="I54" s="128" t="s">
        <v>86</v>
      </c>
      <c r="J54" s="140">
        <v>4084</v>
      </c>
      <c r="K54" s="140">
        <v>5975</v>
      </c>
      <c r="L54" s="140">
        <v>8705</v>
      </c>
      <c r="M54" s="140">
        <v>10606</v>
      </c>
    </row>
    <row r="55" spans="1:13" ht="14">
      <c r="A55" s="61"/>
      <c r="B55" s="47" t="s">
        <v>87</v>
      </c>
      <c r="C55" s="62">
        <v>4311</v>
      </c>
      <c r="D55" s="62">
        <v>6326</v>
      </c>
      <c r="E55" s="62">
        <v>9203</v>
      </c>
      <c r="F55" s="62">
        <v>11303</v>
      </c>
      <c r="G55" s="45"/>
      <c r="H55" s="61"/>
      <c r="I55" s="128" t="s">
        <v>87</v>
      </c>
      <c r="J55" s="140">
        <v>4397</v>
      </c>
      <c r="K55" s="140">
        <v>6453</v>
      </c>
      <c r="L55" s="140">
        <v>9387</v>
      </c>
      <c r="M55" s="140">
        <v>11529</v>
      </c>
    </row>
    <row r="56" spans="1:13" ht="28">
      <c r="A56" s="61"/>
      <c r="B56" s="47" t="s">
        <v>88</v>
      </c>
      <c r="C56" s="62">
        <v>4626</v>
      </c>
      <c r="D56" s="62">
        <v>6772</v>
      </c>
      <c r="E56" s="62">
        <v>9856</v>
      </c>
      <c r="F56" s="62">
        <v>12327</v>
      </c>
      <c r="G56" s="45"/>
      <c r="H56" s="61"/>
      <c r="I56" s="128" t="s">
        <v>88</v>
      </c>
      <c r="J56" s="140">
        <v>4719</v>
      </c>
      <c r="K56" s="140">
        <v>6907</v>
      </c>
      <c r="L56" s="140">
        <v>10053</v>
      </c>
      <c r="M56" s="140">
        <v>12574</v>
      </c>
    </row>
    <row r="57" spans="1:13" ht="14">
      <c r="A57" s="61"/>
      <c r="B57" s="47"/>
      <c r="C57" s="64"/>
      <c r="D57" s="64"/>
      <c r="E57" s="64"/>
      <c r="F57" s="64"/>
      <c r="G57" s="39"/>
      <c r="I57" s="130"/>
      <c r="J57" s="130"/>
      <c r="K57" s="130"/>
      <c r="L57" s="130"/>
      <c r="M57" s="130"/>
    </row>
    <row r="58" spans="1:13" ht="14">
      <c r="A58" s="61"/>
      <c r="B58" s="47"/>
      <c r="C58" s="64"/>
      <c r="D58" s="64"/>
      <c r="E58" s="64"/>
      <c r="F58" s="64"/>
      <c r="G58" s="39"/>
      <c r="I58" s="130"/>
      <c r="J58" s="130"/>
      <c r="K58" s="130"/>
      <c r="L58" s="130"/>
      <c r="M58" s="130"/>
    </row>
    <row r="59" spans="1:13" ht="14">
      <c r="A59" s="61" t="s">
        <v>95</v>
      </c>
      <c r="B59" s="389" t="s">
        <v>96</v>
      </c>
      <c r="C59" s="389"/>
      <c r="D59" s="389"/>
      <c r="E59" s="389"/>
      <c r="F59" s="389"/>
      <c r="G59" s="39"/>
      <c r="H59" s="123" t="s">
        <v>95</v>
      </c>
      <c r="I59" s="387" t="s">
        <v>96</v>
      </c>
      <c r="J59" s="387"/>
      <c r="K59" s="387"/>
      <c r="L59" s="387"/>
      <c r="M59" s="387"/>
    </row>
    <row r="60" spans="1:13" ht="14">
      <c r="A60" s="61"/>
      <c r="B60" s="47"/>
      <c r="C60" s="391"/>
      <c r="D60" s="391"/>
      <c r="E60" s="391"/>
      <c r="F60" s="391"/>
      <c r="G60" s="39"/>
      <c r="H60" s="61"/>
      <c r="I60" s="128"/>
      <c r="J60" s="392"/>
      <c r="K60" s="392"/>
      <c r="L60" s="392"/>
      <c r="M60" s="392"/>
    </row>
    <row r="61" spans="1:13" ht="14">
      <c r="A61" s="61"/>
      <c r="B61" s="47" t="s">
        <v>79</v>
      </c>
      <c r="C61" s="391" t="s">
        <v>80</v>
      </c>
      <c r="D61" s="391"/>
      <c r="E61" s="391"/>
      <c r="F61" s="391"/>
      <c r="G61" s="39"/>
      <c r="H61" s="61"/>
      <c r="I61" s="128" t="s">
        <v>79</v>
      </c>
      <c r="J61" s="392" t="s">
        <v>80</v>
      </c>
      <c r="K61" s="392"/>
      <c r="L61" s="392"/>
      <c r="M61" s="392"/>
    </row>
    <row r="62" spans="1:13" ht="14">
      <c r="A62" s="61"/>
      <c r="B62" s="47"/>
      <c r="C62" s="64"/>
      <c r="D62" s="64"/>
      <c r="E62" s="64"/>
      <c r="F62" s="64"/>
      <c r="G62" s="39"/>
      <c r="H62" s="61"/>
      <c r="I62" s="128"/>
      <c r="J62" s="141"/>
      <c r="K62" s="141"/>
      <c r="L62" s="141"/>
      <c r="M62" s="141"/>
    </row>
    <row r="63" spans="1:13" ht="14">
      <c r="A63" s="61"/>
      <c r="B63" s="47"/>
      <c r="C63" s="61" t="s">
        <v>81</v>
      </c>
      <c r="D63" s="61" t="s">
        <v>82</v>
      </c>
      <c r="E63" s="61" t="s">
        <v>83</v>
      </c>
      <c r="F63" s="61" t="s">
        <v>84</v>
      </c>
      <c r="G63" s="39"/>
      <c r="H63" s="61"/>
      <c r="I63" s="128"/>
      <c r="J63" s="129" t="s">
        <v>81</v>
      </c>
      <c r="K63" s="129" t="s">
        <v>82</v>
      </c>
      <c r="L63" s="129" t="s">
        <v>83</v>
      </c>
      <c r="M63" s="129" t="s">
        <v>84</v>
      </c>
    </row>
    <row r="64" spans="1:13" ht="14">
      <c r="A64" s="61"/>
      <c r="B64" s="47">
        <v>2</v>
      </c>
      <c r="C64" s="62">
        <v>4288</v>
      </c>
      <c r="D64" s="62">
        <v>6290</v>
      </c>
      <c r="E64" s="62">
        <v>9152</v>
      </c>
      <c r="F64" s="62">
        <v>11441</v>
      </c>
      <c r="G64" s="45"/>
      <c r="H64" s="61"/>
      <c r="I64" s="128">
        <v>2</v>
      </c>
      <c r="J64" s="140">
        <v>4374</v>
      </c>
      <c r="K64" s="140">
        <v>6416</v>
      </c>
      <c r="L64" s="140">
        <v>9335</v>
      </c>
      <c r="M64" s="140">
        <v>11670</v>
      </c>
    </row>
    <row r="65" spans="1:13" ht="14">
      <c r="A65" s="61"/>
      <c r="B65" s="47">
        <v>3</v>
      </c>
      <c r="C65" s="62">
        <v>4551</v>
      </c>
      <c r="D65" s="62">
        <v>6670</v>
      </c>
      <c r="E65" s="62">
        <v>9429</v>
      </c>
      <c r="F65" s="62">
        <v>12134</v>
      </c>
      <c r="G65" s="45"/>
      <c r="H65" s="61"/>
      <c r="I65" s="128">
        <v>3</v>
      </c>
      <c r="J65" s="140">
        <v>4642</v>
      </c>
      <c r="K65" s="140">
        <v>6803</v>
      </c>
      <c r="L65" s="140">
        <v>9618</v>
      </c>
      <c r="M65" s="140">
        <v>12377</v>
      </c>
    </row>
    <row r="66" spans="1:13" ht="14">
      <c r="A66" s="61"/>
      <c r="B66" s="47">
        <v>4</v>
      </c>
      <c r="C66" s="62">
        <v>4914</v>
      </c>
      <c r="D66" s="62">
        <v>7206</v>
      </c>
      <c r="E66" s="62">
        <v>10821</v>
      </c>
      <c r="F66" s="62">
        <v>13089</v>
      </c>
      <c r="G66" s="45"/>
      <c r="H66" s="61"/>
      <c r="I66" s="128">
        <v>4</v>
      </c>
      <c r="J66" s="140">
        <v>5012</v>
      </c>
      <c r="K66" s="140">
        <v>7350</v>
      </c>
      <c r="L66" s="140">
        <v>11037</v>
      </c>
      <c r="M66" s="140">
        <v>13351</v>
      </c>
    </row>
    <row r="67" spans="1:13" ht="28">
      <c r="A67" s="61"/>
      <c r="B67" s="47" t="s">
        <v>88</v>
      </c>
      <c r="C67" s="62">
        <v>5166</v>
      </c>
      <c r="D67" s="62">
        <v>7436</v>
      </c>
      <c r="E67" s="62">
        <v>11070</v>
      </c>
      <c r="F67" s="62">
        <v>13770</v>
      </c>
      <c r="G67" s="45"/>
      <c r="H67" s="61"/>
      <c r="I67" s="128" t="s">
        <v>88</v>
      </c>
      <c r="J67" s="140">
        <v>5269</v>
      </c>
      <c r="K67" s="140">
        <v>7585</v>
      </c>
      <c r="L67" s="140">
        <v>11291</v>
      </c>
      <c r="M67" s="140">
        <v>14045</v>
      </c>
    </row>
    <row r="68" spans="1:13" ht="14">
      <c r="A68" s="61"/>
      <c r="B68" s="47"/>
      <c r="C68" s="64"/>
      <c r="D68" s="64"/>
      <c r="E68" s="64"/>
      <c r="F68" s="64"/>
      <c r="G68" s="39"/>
      <c r="H68" s="61"/>
      <c r="I68" s="128"/>
      <c r="J68" s="141"/>
      <c r="K68" s="141"/>
      <c r="L68" s="141"/>
      <c r="M68" s="141"/>
    </row>
    <row r="69" spans="1:13" ht="14">
      <c r="A69" s="61"/>
      <c r="B69" s="47"/>
      <c r="C69" s="64"/>
      <c r="D69" s="64"/>
      <c r="E69" s="64"/>
      <c r="F69" s="64"/>
      <c r="G69" s="39"/>
      <c r="I69" s="130"/>
      <c r="J69" s="130"/>
      <c r="K69" s="130"/>
      <c r="L69" s="130"/>
      <c r="M69" s="130"/>
    </row>
    <row r="70" spans="1:13" ht="14">
      <c r="A70" s="47" t="s">
        <v>97</v>
      </c>
      <c r="B70" s="389" t="s">
        <v>98</v>
      </c>
      <c r="C70" s="389"/>
      <c r="D70" s="389"/>
      <c r="E70" s="389"/>
      <c r="F70" s="389"/>
      <c r="G70" s="39"/>
      <c r="H70" s="128" t="s">
        <v>97</v>
      </c>
      <c r="I70" s="387" t="s">
        <v>98</v>
      </c>
      <c r="J70" s="387"/>
      <c r="K70" s="387"/>
      <c r="L70" s="387"/>
      <c r="M70" s="387"/>
    </row>
    <row r="71" spans="1:13" ht="14">
      <c r="A71" s="61"/>
      <c r="B71" s="47"/>
      <c r="C71" s="64"/>
      <c r="D71" s="64"/>
      <c r="E71" s="64"/>
      <c r="F71" s="64"/>
      <c r="G71" s="39"/>
      <c r="H71" s="129"/>
      <c r="I71" s="128"/>
      <c r="J71" s="141"/>
      <c r="K71" s="141"/>
      <c r="L71" s="141"/>
      <c r="M71" s="141"/>
    </row>
    <row r="72" spans="1:13" ht="14">
      <c r="A72" s="61"/>
      <c r="B72" s="47" t="s">
        <v>79</v>
      </c>
      <c r="C72" s="390" t="s">
        <v>80</v>
      </c>
      <c r="D72" s="390"/>
      <c r="E72" s="390"/>
      <c r="F72" s="390"/>
      <c r="G72" s="39"/>
      <c r="H72" s="129"/>
      <c r="I72" s="128" t="s">
        <v>79</v>
      </c>
      <c r="J72" s="388" t="s">
        <v>80</v>
      </c>
      <c r="K72" s="388"/>
      <c r="L72" s="388"/>
      <c r="M72" s="388"/>
    </row>
    <row r="73" spans="1:13" ht="14">
      <c r="A73" s="61"/>
      <c r="B73" s="47"/>
      <c r="C73" s="64"/>
      <c r="D73" s="64"/>
      <c r="E73" s="64"/>
      <c r="F73" s="64"/>
      <c r="G73" s="39"/>
      <c r="H73" s="129"/>
      <c r="I73" s="128"/>
      <c r="J73" s="141"/>
      <c r="K73" s="141"/>
      <c r="L73" s="141"/>
      <c r="M73" s="141"/>
    </row>
    <row r="74" spans="1:13" ht="14">
      <c r="A74" s="61"/>
      <c r="B74" s="61"/>
      <c r="C74" s="61" t="s">
        <v>81</v>
      </c>
      <c r="D74" s="61" t="s">
        <v>82</v>
      </c>
      <c r="E74" s="61" t="s">
        <v>83</v>
      </c>
      <c r="F74" s="61" t="s">
        <v>84</v>
      </c>
      <c r="G74" s="39"/>
      <c r="H74" s="129"/>
      <c r="I74" s="129"/>
      <c r="J74" s="129" t="s">
        <v>81</v>
      </c>
      <c r="K74" s="129" t="s">
        <v>82</v>
      </c>
      <c r="L74" s="129" t="s">
        <v>83</v>
      </c>
      <c r="M74" s="129" t="s">
        <v>84</v>
      </c>
    </row>
    <row r="75" spans="1:13" ht="14">
      <c r="A75" s="61"/>
      <c r="B75" s="47">
        <v>2</v>
      </c>
      <c r="C75" s="62">
        <v>3031</v>
      </c>
      <c r="D75" s="62">
        <v>4444</v>
      </c>
      <c r="E75" s="62">
        <v>6457</v>
      </c>
      <c r="F75" s="62">
        <v>8076</v>
      </c>
      <c r="G75" s="45"/>
      <c r="H75" s="129"/>
      <c r="I75" s="128">
        <v>2</v>
      </c>
      <c r="J75" s="140">
        <v>3092</v>
      </c>
      <c r="K75" s="140">
        <v>4533</v>
      </c>
      <c r="L75" s="140">
        <v>6586</v>
      </c>
      <c r="M75" s="140">
        <v>8238</v>
      </c>
    </row>
    <row r="76" spans="1:13" ht="14">
      <c r="A76" s="61"/>
      <c r="B76" s="47">
        <v>3</v>
      </c>
      <c r="C76" s="62">
        <v>3293</v>
      </c>
      <c r="D76" s="62">
        <v>4828</v>
      </c>
      <c r="E76" s="62">
        <v>7024</v>
      </c>
      <c r="F76" s="62">
        <v>8779</v>
      </c>
      <c r="G76" s="45"/>
      <c r="H76" s="129"/>
      <c r="I76" s="128">
        <v>3</v>
      </c>
      <c r="J76" s="140">
        <v>3359</v>
      </c>
      <c r="K76" s="140">
        <v>4925</v>
      </c>
      <c r="L76" s="140">
        <v>7164</v>
      </c>
      <c r="M76" s="140">
        <v>8955</v>
      </c>
    </row>
    <row r="77" spans="1:13" ht="14">
      <c r="A77" s="61"/>
      <c r="B77" s="47">
        <v>4</v>
      </c>
      <c r="C77" s="62">
        <v>3626</v>
      </c>
      <c r="D77" s="62">
        <v>5313</v>
      </c>
      <c r="E77" s="62">
        <v>7731</v>
      </c>
      <c r="F77" s="62">
        <v>9663</v>
      </c>
      <c r="G77" s="45"/>
      <c r="H77" s="129"/>
      <c r="I77" s="128">
        <v>4</v>
      </c>
      <c r="J77" s="140">
        <v>3699</v>
      </c>
      <c r="K77" s="140">
        <v>5419</v>
      </c>
      <c r="L77" s="140">
        <v>7886</v>
      </c>
      <c r="M77" s="140">
        <v>9856</v>
      </c>
    </row>
    <row r="78" spans="1:13" ht="28">
      <c r="A78" s="61"/>
      <c r="B78" s="47" t="s">
        <v>88</v>
      </c>
      <c r="C78" s="62">
        <v>3800</v>
      </c>
      <c r="D78" s="62">
        <v>5579</v>
      </c>
      <c r="E78" s="62">
        <v>8109</v>
      </c>
      <c r="F78" s="62">
        <v>10129</v>
      </c>
      <c r="G78" s="45"/>
      <c r="H78" s="129"/>
      <c r="I78" s="128" t="s">
        <v>88</v>
      </c>
      <c r="J78" s="140">
        <v>3876</v>
      </c>
      <c r="K78" s="140">
        <v>5691</v>
      </c>
      <c r="L78" s="140">
        <v>8271</v>
      </c>
      <c r="M78" s="140">
        <v>10332</v>
      </c>
    </row>
    <row r="79" spans="1:13" ht="14">
      <c r="A79" s="61"/>
      <c r="B79" s="55"/>
      <c r="C79" s="64"/>
      <c r="D79" s="64"/>
      <c r="E79" s="64"/>
      <c r="F79" s="64"/>
      <c r="G79" s="39"/>
      <c r="H79" s="130"/>
    </row>
    <row r="80" spans="1:13" ht="14">
      <c r="A80" s="60"/>
      <c r="B80" s="56"/>
      <c r="C80" s="39"/>
      <c r="D80" s="39"/>
      <c r="E80" s="39"/>
      <c r="F80" s="39"/>
      <c r="G80" s="39"/>
    </row>
    <row r="81" spans="1:7" ht="14">
      <c r="A81" s="59"/>
      <c r="B81" s="56"/>
      <c r="C81" s="39"/>
      <c r="D81" s="39"/>
      <c r="E81" s="39"/>
      <c r="F81" s="39"/>
      <c r="G81" s="39"/>
    </row>
    <row r="82" spans="1:7" ht="14">
      <c r="A82" s="60"/>
      <c r="B82" s="56"/>
      <c r="C82" s="39"/>
      <c r="D82" s="39"/>
      <c r="E82" s="39"/>
      <c r="F82" s="39"/>
      <c r="G82" s="39"/>
    </row>
  </sheetData>
  <sheetProtection algorithmName="SHA-512" hashValue="Zbu+ETKzSVbzx4D+wL9y38Ai3U3hZy0/GQvK+PuXimqjj8C73gd/0497QUOE6iufu5MWJXkMeIbA1oeEKLCZmQ==" saltValue="RCrrgKmeGa5AmOUK5yK7sw==" spinCount="100000" sheet="1" objects="1" scenarios="1"/>
  <mergeCells count="26">
    <mergeCell ref="J39:M39"/>
    <mergeCell ref="I48:M48"/>
    <mergeCell ref="J50:M50"/>
    <mergeCell ref="B70:F70"/>
    <mergeCell ref="C72:F72"/>
    <mergeCell ref="C39:F39"/>
    <mergeCell ref="B48:F48"/>
    <mergeCell ref="C50:F50"/>
    <mergeCell ref="B59:F59"/>
    <mergeCell ref="C60:F60"/>
    <mergeCell ref="C61:F61"/>
    <mergeCell ref="I59:M59"/>
    <mergeCell ref="J60:M60"/>
    <mergeCell ref="J61:M61"/>
    <mergeCell ref="I70:M70"/>
    <mergeCell ref="J72:M72"/>
    <mergeCell ref="B15:F15"/>
    <mergeCell ref="C17:F17"/>
    <mergeCell ref="B26:F26"/>
    <mergeCell ref="C28:F28"/>
    <mergeCell ref="B37:F37"/>
    <mergeCell ref="I15:M15"/>
    <mergeCell ref="J17:M17"/>
    <mergeCell ref="I26:M26"/>
    <mergeCell ref="J28:M28"/>
    <mergeCell ref="I37:M3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with description)" ma:contentTypeID="0x010100B2639F61518146F7B691FB2FCB5B66D000E6E742E0DAAECB42A7DC53CB1FBFFE40" ma:contentTypeVersion="1" ma:contentTypeDescription="Create a new document." ma:contentTypeScope="" ma:versionID="f4019458d1a743484b92a492368dd782">
  <xsd:schema xmlns:xsd="http://www.w3.org/2001/XMLSchema" xmlns:p="http://schemas.microsoft.com/office/2006/metadata/properties" xmlns:ns1="http://schemas.microsoft.com/sharepoint/v3" targetNamespace="http://schemas.microsoft.com/office/2006/metadata/properties" ma:root="true" ma:fieldsID="7123316c55b0b36ecaf099a87d42a3cb" ns1:_="">
    <xsd:import namespace="http://schemas.microsoft.com/sharepoint/v3"/>
    <xsd:element name="properties">
      <xsd:complexType>
        <xsd:sequence>
          <xsd:element name="documentManagement">
            <xsd:complexType>
              <xsd:all>
                <xsd:element ref="ns1:Description"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Description" ma:index="9" nillable="true" ma:displayName="Description" ma:description="The description for this document." ma:internalName="Descriptio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escription xmlns="http://schemas.microsoft.com/sharepoint/v3" xsi:nil="true"/>
  </documentManagement>
</p:properties>
</file>

<file path=customXml/itemProps1.xml><?xml version="1.0" encoding="utf-8"?>
<ds:datastoreItem xmlns:ds="http://schemas.openxmlformats.org/officeDocument/2006/customXml" ds:itemID="{A983E7EF-374F-4944-8F9E-FAE550BF5231}">
  <ds:schemaRefs>
    <ds:schemaRef ds:uri="http://schemas.microsoft.com/office/2006/metadata/longProperties"/>
  </ds:schemaRefs>
</ds:datastoreItem>
</file>

<file path=customXml/itemProps2.xml><?xml version="1.0" encoding="utf-8"?>
<ds:datastoreItem xmlns:ds="http://schemas.openxmlformats.org/officeDocument/2006/customXml" ds:itemID="{ABDE0067-71BD-4576-AA8B-1F19814B07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B8410F3-C278-4EF8-B327-048FCB72F203}">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sharepoint/v3"/>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NJC pay structure agreed Apr19</vt:lpstr>
      <vt:lpstr>APPRENTICE RATES</vt:lpstr>
      <vt:lpstr>Soulbury EP</vt:lpstr>
      <vt:lpstr>Soulbury EIP</vt:lpstr>
      <vt:lpstr>Youth&amp;Comm SuppWorker</vt:lpstr>
      <vt:lpstr>Centrally employed teachers</vt:lpstr>
      <vt:lpstr>Teachers</vt:lpstr>
      <vt:lpstr>Teachers Residential SS </vt:lpstr>
      <vt:lpstr>Teachers Residential Schools</vt:lpstr>
      <vt:lpstr>'NJC pay structure agreed Apr19'!Print_Area</vt:lpstr>
      <vt:lpstr>'Soulbury EIP'!Print_Area</vt:lpstr>
      <vt:lpstr>'Soulbury EP'!Print_Area</vt:lpstr>
    </vt:vector>
  </TitlesOfParts>
  <Company>North Yorkshire County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MASTER VERSION Pay scales as of 01 04 19</dc:title>
  <dc:creator>jcorobin</dc:creator>
  <cp:lastModifiedBy>Katherine Fairley</cp:lastModifiedBy>
  <cp:lastPrinted>2018-04-11T10:03:13Z</cp:lastPrinted>
  <dcterms:created xsi:type="dcterms:W3CDTF">2006-10-25T14:05:29Z</dcterms:created>
  <dcterms:modified xsi:type="dcterms:W3CDTF">2019-05-07T09:54:43Z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 (with description)</vt:lpwstr>
  </property>
</Properties>
</file>