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N:\fcs-data\Integrated Finance\Early Years\Guidance &amp; Instruction Docs\NYCC\NYC Documents\2025 26 Guidance\On website\"/>
    </mc:Choice>
  </mc:AlternateContent>
  <xr:revisionPtr revIDLastSave="0" documentId="13_ncr:1_{26BAD4C5-BE74-4650-8A8E-2775C6C27A79}" xr6:coauthVersionLast="47" xr6:coauthVersionMax="47" xr10:uidLastSave="{00000000-0000-0000-0000-000000000000}"/>
  <bookViews>
    <workbookView xWindow="-28920" yWindow="-120" windowWidth="29040" windowHeight="15720" xr2:uid="{9D634B04-2470-47CC-80DB-E892C8B77892}"/>
  </bookViews>
  <sheets>
    <sheet name="Monthly payment calculator" sheetId="1" r:id="rId1"/>
    <sheet name="All months" sheetId="2" state="hidden" r:id="rId2"/>
  </sheets>
  <externalReferences>
    <externalReference r:id="rId3"/>
  </externalReferences>
  <definedNames>
    <definedName name="Actualmonths" localSheetId="0">[1]!Actuals[Month]</definedName>
    <definedName name="Actualmonths">[1]!Actuals[Month]</definedName>
    <definedName name="Bandings" localSheetId="0">[1]!Deprivation[Banding]</definedName>
    <definedName name="Bandings">[1]!Deprivation[Banding]</definedName>
    <definedName name="DLA" localSheetId="0">[1]!DAF[DAF]</definedName>
    <definedName name="DLA">[1]!DAF[DAF]</definedName>
    <definedName name="Months" localSheetId="0">[1]!Estimates[Month]</definedName>
    <definedName name="Months">[1]!Estimates[Month]</definedName>
    <definedName name="payment">allmonths[Month]</definedName>
    <definedName name="PP" localSheetId="0">[1]!EYPP[EYPP]</definedName>
    <definedName name="PP">[1]!EYPP[EYPP]</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7" i="1" l="1"/>
  <c r="K16" i="1"/>
  <c r="K15" i="1"/>
  <c r="J17" i="1"/>
  <c r="J16" i="1"/>
  <c r="J15" i="1"/>
  <c r="H17" i="1"/>
  <c r="H16" i="1"/>
  <c r="H15" i="1"/>
  <c r="D17" i="1"/>
  <c r="D16" i="1"/>
  <c r="D15" i="1"/>
  <c r="I17" i="1"/>
  <c r="I16" i="1" l="1"/>
  <c r="I15" i="1"/>
  <c r="D18" i="1" l="1"/>
  <c r="L15" i="1"/>
  <c r="L16" i="1"/>
  <c r="L17" i="1"/>
  <c r="I18" i="1"/>
  <c r="J18" i="1"/>
  <c r="K18" i="1"/>
  <c r="H18" i="1"/>
  <c r="H23" i="1" s="1"/>
  <c r="H21" i="1" l="1"/>
  <c r="H22" i="1"/>
  <c r="L18" i="1"/>
  <c r="D22" i="1" l="1" a="1"/>
  <c r="D22"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<sst xmlns="http://schemas.openxmlformats.org/spreadsheetml/2006/main" count="73" uniqueCount="48">
  <si>
    <t>Number of funded weeks in term</t>
  </si>
  <si>
    <t>Under 2's</t>
  </si>
  <si>
    <t>Expanded hours</t>
  </si>
  <si>
    <t>M/J/D</t>
  </si>
  <si>
    <t>2 year old</t>
  </si>
  <si>
    <t>A</t>
  </si>
  <si>
    <t>Funded hours</t>
  </si>
  <si>
    <t>3&amp;4 year old</t>
  </si>
  <si>
    <t>Total</t>
  </si>
  <si>
    <t>Extended hours</t>
  </si>
  <si>
    <t>Actual funded hours as per headcount submission</t>
  </si>
  <si>
    <t xml:space="preserve">Deprivation band A </t>
  </si>
  <si>
    <t>Deprivation band B</t>
  </si>
  <si>
    <t>Deprivation band C</t>
  </si>
  <si>
    <t>Deprivation band D</t>
  </si>
  <si>
    <t>EYPP</t>
  </si>
  <si>
    <t>DAF</t>
  </si>
  <si>
    <t>Base funding</t>
  </si>
  <si>
    <t>Deprivation</t>
  </si>
  <si>
    <t>Total funding</t>
  </si>
  <si>
    <t>Payment</t>
  </si>
  <si>
    <t>August</t>
  </si>
  <si>
    <t>December</t>
  </si>
  <si>
    <t>November</t>
  </si>
  <si>
    <t>October</t>
  </si>
  <si>
    <t>September</t>
  </si>
  <si>
    <t>July</t>
  </si>
  <si>
    <t>June</t>
  </si>
  <si>
    <t>May</t>
  </si>
  <si>
    <t>April</t>
  </si>
  <si>
    <t>March</t>
  </si>
  <si>
    <t>February</t>
  </si>
  <si>
    <t>January</t>
  </si>
  <si>
    <t>No of est months</t>
  </si>
  <si>
    <t>No of months</t>
  </si>
  <si>
    <t>Month</t>
  </si>
  <si>
    <t>Total estimated termly funding</t>
  </si>
  <si>
    <t>Est months</t>
  </si>
  <si>
    <t>Estimated weekly funded hours</t>
  </si>
  <si>
    <t>Actual weekly funded hours</t>
  </si>
  <si>
    <t>Actual number of children</t>
  </si>
  <si>
    <t>Actual</t>
  </si>
  <si>
    <t>Estimate</t>
  </si>
  <si>
    <t xml:space="preserve"> </t>
  </si>
  <si>
    <t>Working family codes</t>
  </si>
  <si>
    <t>Disadvantaged 2yo or universal 3&amp;4yo</t>
  </si>
  <si>
    <t>Estimated hours as per estimate form submission or indicative budget statement *</t>
  </si>
  <si>
    <t>* estimate payments will not account for under or over payments following revised estimates. These can be manually calculated by calculating the two estimate amounts and reducing or increasing the next payment by the difference of the two calculations.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</si>
</sst>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9" x14ac:knownFonts="1">
    <font>
      <sz val="12"/>
      <color theme="1"/>
      <name val="Arial"/>
      <family val="2"/>
    </font>
    <font>
      <sz val="12"/>
      <color rgb="FFFF0000"/>
      <name val="Arial"/>
      <family val="2"/>
    </font>
    <font>
      <b/>
      <sz val="12"/>
      <color theme="1"/>
      <name val="Arial"/>
      <family val="2"/>
    </font>
    <font>
      <sz val="12"/>
      <color theme="0"/>
      <name val="Arial"/>
      <family val="2"/>
    </font>
    <font>
      <i/>
      <sz val="12"/>
      <color theme="1"/>
      <name val="Arial"/>
      <family val="2"/>
    </font>
    <font>
      <b/>
      <i/>
      <sz val="12"/>
      <color theme="1"/>
      <name val="Arial"/>
      <family val="2"/>
    </font>
    <font>
      <b/>
      <i/>
      <sz val="11"/>
      <color theme="1"/>
      <name val="Arial"/>
      <family val="2"/>
    </font>
    <font>
      <b/>
      <sz val="9"/>
      <color theme="1"/>
      <name val="Arial"/>
      <family val="2"/>
    </font>
    <font>
      <sz val="12"/>
      <name val="Arial"/>
      <family val="2"/>
    </font>
  </fonts>
  <fills count="6">
    <fill>
      <patternFill patternType="none"/>
    </fill>
    <fill>
      <patternFill patternType="gray125"/>
    </fill>
    <fill>
      <patternFill patternType="solid">
        <fgColor theme="7" tint="0.59999389629810485"/>
        <bgColor indexed="64"/>
      </patternFill>
    </fill>
    <fill>
      <patternFill patternType="solid">
        <fgColor rgb="FF5DD18F"/>
        <bgColor indexed="64"/>
      </patternFill>
    </fill>
    <fill>
      <patternFill patternType="solid">
        <fgColor theme="8" tint="0.39997558519241921"/>
        <bgColor indexed="64"/>
      </patternFill>
    </fill>
    <fill>
      <patternFill patternType="solid">
        <fgColor theme="5" tint="0.799981688894314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51">
    <xf numFmtId="0" fontId="0" fillId="0" borderId="0" xfId="0"/>
    <xf numFmtId="0" fontId="4" fillId="0" borderId="0" xfId="0" applyFont="1" applyProtection="1">
      <protection locked="0"/>
    </xf>
    <xf numFmtId="0" fontId="3" fillId="0" borderId="0" xfId="0" applyFont="1" applyFill="1" applyAlignment="1" applyProtection="1">
      <alignment horizontal="right"/>
      <protection hidden="1"/>
    </xf>
    <xf numFmtId="164" fontId="3" fillId="0" borderId="0" xfId="0" applyNumberFormat="1" applyFont="1" applyFill="1" applyAlignment="1" applyProtection="1">
      <alignment horizontal="right"/>
      <protection hidden="1"/>
    </xf>
    <xf numFmtId="164" fontId="3" fillId="0" borderId="0" xfId="0" applyNumberFormat="1" applyFont="1" applyFill="1" applyProtection="1">
      <protection hidden="1"/>
    </xf>
    <xf numFmtId="0" fontId="4" fillId="2" borderId="1" xfId="0" applyFont="1" applyFill="1" applyBorder="1" applyProtection="1">
      <protection locked="0"/>
    </xf>
    <xf numFmtId="0" fontId="0" fillId="2" borderId="1" xfId="0" applyFill="1" applyBorder="1" applyAlignment="1" applyProtection="1">
      <alignment horizontal="center" vertical="center"/>
      <protection locked="0"/>
    </xf>
    <xf numFmtId="0" fontId="0" fillId="2" borderId="1" xfId="0" applyFill="1" applyBorder="1" applyAlignment="1" applyProtection="1">
      <alignment horizontal="center"/>
      <protection locked="0"/>
    </xf>
    <xf numFmtId="0" fontId="0" fillId="0" borderId="0" xfId="0" applyProtection="1"/>
    <xf numFmtId="0" fontId="4" fillId="0" borderId="0" xfId="0" applyFont="1" applyProtection="1"/>
    <xf numFmtId="0" fontId="1" fillId="0" borderId="0" xfId="0" applyFont="1" applyProtection="1"/>
    <xf numFmtId="0" fontId="6" fillId="3" borderId="1" xfId="0" applyFont="1" applyFill="1" applyBorder="1" applyAlignment="1" applyProtection="1">
      <alignment horizontal="center" wrapText="1"/>
    </xf>
    <xf numFmtId="0" fontId="7" fillId="4" borderId="1" xfId="0" applyFont="1" applyFill="1" applyBorder="1" applyAlignment="1" applyProtection="1">
      <alignment horizontal="center" vertical="center" wrapText="1"/>
    </xf>
    <xf numFmtId="0" fontId="7" fillId="3" borderId="1" xfId="0" applyFont="1" applyFill="1" applyBorder="1" applyAlignment="1" applyProtection="1">
      <alignment vertical="center" wrapText="1"/>
    </xf>
    <xf numFmtId="0" fontId="7" fillId="3" borderId="1"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xf>
    <xf numFmtId="0" fontId="0" fillId="0" borderId="1" xfId="0" applyBorder="1" applyProtection="1"/>
    <xf numFmtId="164" fontId="1" fillId="0" borderId="0" xfId="0" applyNumberFormat="1" applyFont="1" applyProtection="1"/>
    <xf numFmtId="0" fontId="5" fillId="0" borderId="0" xfId="0" applyFont="1" applyAlignment="1" applyProtection="1">
      <alignment horizontal="center" vertical="center"/>
    </xf>
    <xf numFmtId="0" fontId="2" fillId="4" borderId="1" xfId="0" applyFont="1" applyFill="1" applyBorder="1" applyAlignment="1" applyProtection="1">
      <alignment horizontal="center"/>
    </xf>
    <xf numFmtId="0" fontId="2" fillId="3" borderId="1" xfId="0" applyFont="1" applyFill="1" applyBorder="1" applyAlignment="1" applyProtection="1">
      <alignment horizontal="center"/>
    </xf>
    <xf numFmtId="0" fontId="5" fillId="0" borderId="1" xfId="0" applyFont="1" applyBorder="1" applyAlignment="1" applyProtection="1">
      <alignment vertical="center"/>
    </xf>
    <xf numFmtId="164" fontId="0" fillId="0" borderId="1" xfId="0" applyNumberFormat="1" applyBorder="1" applyProtection="1"/>
    <xf numFmtId="0" fontId="2" fillId="0" borderId="1" xfId="0" applyFont="1" applyBorder="1" applyAlignment="1" applyProtection="1">
      <alignment vertical="center"/>
    </xf>
    <xf numFmtId="0" fontId="0" fillId="0" borderId="0" xfId="0" applyAlignment="1" applyProtection="1">
      <alignment horizontal="center" vertical="center"/>
    </xf>
    <xf numFmtId="0" fontId="5" fillId="0" borderId="1" xfId="0" applyFont="1" applyBorder="1" applyAlignment="1" applyProtection="1">
      <alignment vertical="center" wrapText="1"/>
    </xf>
    <xf numFmtId="164" fontId="2" fillId="0" borderId="1" xfId="0" applyNumberFormat="1" applyFont="1" applyBorder="1" applyProtection="1"/>
    <xf numFmtId="164" fontId="0" fillId="0" borderId="0" xfId="0" applyNumberFormat="1" applyProtection="1"/>
    <xf numFmtId="0" fontId="2" fillId="0" borderId="1" xfId="0" applyFont="1" applyBorder="1" applyProtection="1"/>
    <xf numFmtId="0" fontId="8" fillId="0" borderId="0" xfId="0" applyFont="1" applyProtection="1"/>
    <xf numFmtId="0" fontId="3" fillId="0" borderId="0" xfId="0" applyFont="1" applyProtection="1"/>
    <xf numFmtId="164" fontId="3" fillId="0" borderId="0" xfId="0" applyNumberFormat="1" applyFont="1" applyFill="1" applyProtection="1"/>
    <xf numFmtId="0" fontId="3" fillId="0" borderId="0" xfId="0" applyFont="1" applyFill="1" applyProtection="1"/>
    <xf numFmtId="0" fontId="0" fillId="0" borderId="0" xfId="0" applyAlignment="1" applyProtection="1">
      <alignment horizontal="left" wrapText="1"/>
    </xf>
    <xf numFmtId="0" fontId="0" fillId="0" borderId="1" xfId="0" applyBorder="1" applyAlignment="1" applyProtection="1">
      <alignment horizontal="center"/>
    </xf>
    <xf numFmtId="0" fontId="0" fillId="5" borderId="1" xfId="0" applyFill="1" applyBorder="1" applyAlignment="1" applyProtection="1">
      <alignment horizontal="center" vertical="center"/>
      <protection locked="0"/>
    </xf>
    <xf numFmtId="0" fontId="2" fillId="0" borderId="1" xfId="0" applyFont="1" applyBorder="1" applyAlignment="1" applyProtection="1">
      <alignment horizontal="center" vertical="center"/>
    </xf>
    <xf numFmtId="0" fontId="5" fillId="0" borderId="1" xfId="0" applyFont="1" applyBorder="1" applyAlignment="1" applyProtection="1">
      <alignment horizontal="center" vertical="center"/>
    </xf>
    <xf numFmtId="0" fontId="4" fillId="3" borderId="1" xfId="0" applyFont="1" applyFill="1" applyBorder="1" applyAlignment="1" applyProtection="1">
      <alignment horizontal="center" vertical="center"/>
    </xf>
    <xf numFmtId="0" fontId="0" fillId="3" borderId="1" xfId="0" applyFill="1" applyBorder="1" applyAlignment="1" applyProtection="1">
      <alignment horizontal="center"/>
    </xf>
    <xf numFmtId="0" fontId="5" fillId="3" borderId="1" xfId="0" applyFont="1" applyFill="1" applyBorder="1" applyAlignment="1" applyProtection="1">
      <alignment horizontal="center" vertical="center"/>
    </xf>
    <xf numFmtId="0" fontId="2" fillId="3" borderId="4" xfId="0" applyFont="1" applyFill="1" applyBorder="1" applyAlignment="1" applyProtection="1">
      <alignment horizontal="center" vertical="center" wrapText="1"/>
    </xf>
    <xf numFmtId="0" fontId="2" fillId="3" borderId="5" xfId="0" applyFont="1" applyFill="1" applyBorder="1" applyAlignment="1" applyProtection="1">
      <alignment horizontal="center" vertical="center" wrapText="1"/>
    </xf>
    <xf numFmtId="0" fontId="4" fillId="0" borderId="1" xfId="0" applyFont="1" applyBorder="1" applyAlignment="1" applyProtection="1">
      <alignment horizontal="center"/>
    </xf>
    <xf numFmtId="0" fontId="4" fillId="4" borderId="1" xfId="0" applyFont="1" applyFill="1" applyBorder="1" applyAlignment="1" applyProtection="1">
      <alignment horizontal="center" wrapText="1"/>
    </xf>
    <xf numFmtId="0" fontId="0" fillId="4" borderId="1" xfId="0" applyFill="1" applyBorder="1" applyAlignment="1" applyProtection="1">
      <alignment horizontal="center"/>
    </xf>
    <xf numFmtId="0" fontId="0" fillId="0" borderId="2" xfId="0" applyBorder="1" applyAlignment="1" applyProtection="1">
      <alignment horizontal="center"/>
    </xf>
    <xf numFmtId="0" fontId="0" fillId="0" borderId="3" xfId="0" applyBorder="1" applyAlignment="1" applyProtection="1">
      <alignment horizontal="center"/>
    </xf>
    <xf numFmtId="0" fontId="2" fillId="4" borderId="4" xfId="0" applyFont="1" applyFill="1" applyBorder="1" applyAlignment="1" applyProtection="1">
      <alignment horizontal="center" vertical="center"/>
    </xf>
    <xf numFmtId="0" fontId="2" fillId="4" borderId="5" xfId="0" applyFont="1" applyFill="1" applyBorder="1" applyAlignment="1" applyProtection="1">
      <alignment horizontal="center" vertical="center"/>
    </xf>
  </cellXfs>
  <cellStyles count="1">
    <cellStyle name="Normal" xfId="0" builtinId="0"/>
  </cellStyles>
  <dxfs count="0"/>
  <tableStyles count="0" defaultTableStyle="TableStyleMedium2" defaultPivotStyle="PivotStyleLight16"/>
  <colors>
    <mruColors>
      <color rgb="FF34B66C"/>
      <color rgb="FFFFCC66"/>
      <color rgb="FFCCCCFF"/>
      <color rgb="FF00CC99"/>
      <color rgb="FFDBCEFE"/>
      <color rgb="FF5DD18F"/>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N:\fcs-data\Integrated%20Finance\Early%20Years\Guidance%20&amp;%20Instruction%20Docs\NYCC\NYC%20Documents\How%20to%20calculate%20funding%20Autumn%20%202024.xlsx" TargetMode="External"/><Relationship Id="rId1" Type="http://schemas.openxmlformats.org/officeDocument/2006/relationships/externalLinkPath" Target="/fcs-data/Integrated%20Finance/Early%20Years/Guidance%20&amp;%20Instruction%20Docs/NYCC/NYC%20Documents/How%20to%20calculate%20funding%20Autumn%20%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Termly funding calculator"/>
      <sheetName val="Estimate payment calculator"/>
      <sheetName val="Est list"/>
      <sheetName val="Actual payment calculator"/>
      <sheetName val="Actual months"/>
      <sheetName val="Child"/>
      <sheetName val="List"/>
      <sheetName val="How to calculate funding Autumn"/>
    </sheetNames>
    <sheetDataSet>
      <sheetData sheetId="0"/>
      <sheetData sheetId="1"/>
      <sheetData sheetId="2"/>
      <sheetData sheetId="3"/>
      <sheetData sheetId="4"/>
      <sheetData sheetId="5"/>
      <sheetData sheetId="6"/>
      <sheetData sheetId="7"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7F0CFBC-9F13-49EB-BEE6-3843599CE80A}" name="allmonths" displayName="allmonths" ref="A1:C13" totalsRowShown="0">
  <autoFilter ref="A1:C13" xr:uid="{67F0CFBC-9F13-49EB-BEE6-3843599CE80A}"/>
  <tableColumns count="3">
    <tableColumn id="1" xr3:uid="{E92BE2C8-7786-4A8C-88FE-F443202D0A65}" name="Month"/>
    <tableColumn id="2" xr3:uid="{D173FB26-A983-4F7F-A399-0F2516F5D479}" name="No of months"/>
    <tableColumn id="3" xr3:uid="{E027EC2C-63B5-4308-A154-15CA2DF2E099}" name="No of est months"/>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59C79-92D6-4C68-A77E-131EA2A0CFE6}">
  <dimension ref="B1:P32"/>
  <sheetViews>
    <sheetView tabSelected="1" zoomScale="70" zoomScaleNormal="70" workbookViewId="0">
      <selection activeCell="E3" sqref="E3"/>
    </sheetView>
  </sheetViews>
  <sheetFormatPr defaultRowHeight="15.5" x14ac:dyDescent="0.35"/>
  <cols>
    <col min="1" max="1" width="2.07421875" style="8" customWidth="1"/>
    <col min="2" max="2" width="13.3828125" style="8" customWidth="1"/>
    <col min="3" max="4" width="21.921875" style="8" customWidth="1"/>
    <col min="5" max="5" width="7" style="8" customWidth="1"/>
    <col min="6" max="8" width="14.15234375" style="8" customWidth="1"/>
    <col min="9" max="11" width="11" style="8" customWidth="1"/>
    <col min="12" max="12" width="12.4609375" style="8" customWidth="1"/>
    <col min="13" max="14" width="12.53515625" style="8" customWidth="1"/>
    <col min="15" max="16384" width="9.23046875" style="8"/>
  </cols>
  <sheetData>
    <row r="1" spans="2:16" ht="11" customHeight="1" x14ac:dyDescent="0.35"/>
    <row r="2" spans="2:16" x14ac:dyDescent="0.35">
      <c r="B2" s="44" t="s">
        <v>0</v>
      </c>
      <c r="C2" s="44"/>
      <c r="D2" s="5"/>
    </row>
    <row r="3" spans="2:16" x14ac:dyDescent="0.35">
      <c r="B3" s="9"/>
      <c r="C3" s="9"/>
      <c r="D3" s="1"/>
    </row>
    <row r="4" spans="2:16" ht="31" customHeight="1" x14ac:dyDescent="0.35">
      <c r="B4" s="45" t="s">
        <v>46</v>
      </c>
      <c r="C4" s="45"/>
      <c r="D4" s="45"/>
      <c r="F4" s="39" t="s">
        <v>10</v>
      </c>
      <c r="G4" s="39"/>
      <c r="H4" s="39"/>
      <c r="I4" s="39"/>
      <c r="J4" s="39"/>
      <c r="K4" s="39"/>
      <c r="L4" s="39"/>
      <c r="M4" s="39"/>
      <c r="N4" s="39"/>
    </row>
    <row r="5" spans="2:16" ht="33" customHeight="1" x14ac:dyDescent="0.35">
      <c r="B5" s="46"/>
      <c r="C5" s="49" t="s">
        <v>38</v>
      </c>
      <c r="D5" s="50"/>
      <c r="E5" s="10"/>
      <c r="F5" s="40"/>
      <c r="G5" s="42" t="s">
        <v>39</v>
      </c>
      <c r="H5" s="43"/>
      <c r="I5" s="41" t="s">
        <v>39</v>
      </c>
      <c r="J5" s="41"/>
      <c r="K5" s="41"/>
      <c r="L5" s="41"/>
      <c r="M5" s="11" t="s">
        <v>39</v>
      </c>
      <c r="N5" s="11" t="s">
        <v>40</v>
      </c>
    </row>
    <row r="6" spans="2:16" ht="31" x14ac:dyDescent="0.35">
      <c r="B6" s="46"/>
      <c r="C6" s="12" t="s">
        <v>45</v>
      </c>
      <c r="D6" s="12" t="s">
        <v>44</v>
      </c>
      <c r="E6" s="10"/>
      <c r="F6" s="40"/>
      <c r="G6" s="13" t="s">
        <v>45</v>
      </c>
      <c r="H6" s="14" t="s">
        <v>44</v>
      </c>
      <c r="I6" s="15" t="s">
        <v>11</v>
      </c>
      <c r="J6" s="15" t="s">
        <v>12</v>
      </c>
      <c r="K6" s="15" t="s">
        <v>13</v>
      </c>
      <c r="L6" s="15" t="s">
        <v>14</v>
      </c>
      <c r="M6" s="16" t="s">
        <v>15</v>
      </c>
      <c r="N6" s="16" t="s">
        <v>16</v>
      </c>
    </row>
    <row r="7" spans="2:16" x14ac:dyDescent="0.35">
      <c r="B7" s="38" t="s">
        <v>1</v>
      </c>
      <c r="C7" s="47"/>
      <c r="D7" s="17" t="s">
        <v>2</v>
      </c>
      <c r="F7" s="37" t="s">
        <v>1</v>
      </c>
      <c r="G7" s="35"/>
      <c r="H7" s="17" t="s">
        <v>2</v>
      </c>
      <c r="I7" s="36"/>
      <c r="J7" s="36"/>
      <c r="K7" s="36"/>
      <c r="L7" s="36"/>
      <c r="M7" s="36"/>
      <c r="N7" s="36"/>
    </row>
    <row r="8" spans="2:16" x14ac:dyDescent="0.35">
      <c r="B8" s="38"/>
      <c r="C8" s="48"/>
      <c r="D8" s="6"/>
      <c r="F8" s="37"/>
      <c r="G8" s="35"/>
      <c r="H8" s="6"/>
      <c r="I8" s="36"/>
      <c r="J8" s="36"/>
      <c r="K8" s="36"/>
      <c r="L8" s="36"/>
      <c r="M8" s="36"/>
      <c r="N8" s="36"/>
    </row>
    <row r="9" spans="2:16" x14ac:dyDescent="0.35">
      <c r="B9" s="38" t="s">
        <v>4</v>
      </c>
      <c r="C9" s="17" t="s">
        <v>6</v>
      </c>
      <c r="D9" s="17" t="s">
        <v>2</v>
      </c>
      <c r="E9" s="10"/>
      <c r="F9" s="37" t="s">
        <v>4</v>
      </c>
      <c r="G9" s="17" t="s">
        <v>6</v>
      </c>
      <c r="H9" s="17" t="s">
        <v>2</v>
      </c>
      <c r="I9" s="36"/>
      <c r="J9" s="36"/>
      <c r="K9" s="36"/>
      <c r="L9" s="36"/>
      <c r="M9" s="36"/>
      <c r="N9" s="36"/>
    </row>
    <row r="10" spans="2:16" x14ac:dyDescent="0.35">
      <c r="B10" s="38"/>
      <c r="C10" s="6"/>
      <c r="D10" s="6"/>
      <c r="E10" s="18"/>
      <c r="F10" s="37"/>
      <c r="G10" s="6"/>
      <c r="H10" s="6"/>
      <c r="I10" s="36"/>
      <c r="J10" s="36"/>
      <c r="K10" s="36"/>
      <c r="L10" s="36"/>
      <c r="M10" s="36"/>
      <c r="N10" s="36"/>
    </row>
    <row r="11" spans="2:16" x14ac:dyDescent="0.35">
      <c r="B11" s="38" t="s">
        <v>7</v>
      </c>
      <c r="C11" s="17" t="s">
        <v>6</v>
      </c>
      <c r="D11" s="17" t="s">
        <v>9</v>
      </c>
      <c r="E11" s="10"/>
      <c r="F11" s="37" t="s">
        <v>7</v>
      </c>
      <c r="G11" s="17" t="s">
        <v>6</v>
      </c>
      <c r="H11" s="17" t="s">
        <v>9</v>
      </c>
      <c r="I11" s="36"/>
      <c r="J11" s="36"/>
      <c r="K11" s="36"/>
      <c r="L11" s="36"/>
      <c r="M11" s="36"/>
      <c r="N11" s="36"/>
    </row>
    <row r="12" spans="2:16" x14ac:dyDescent="0.35">
      <c r="B12" s="38"/>
      <c r="C12" s="6"/>
      <c r="D12" s="6"/>
      <c r="F12" s="37"/>
      <c r="G12" s="6"/>
      <c r="H12" s="6"/>
      <c r="I12" s="36"/>
      <c r="J12" s="36"/>
      <c r="K12" s="36"/>
      <c r="L12" s="36"/>
      <c r="M12" s="36"/>
      <c r="N12" s="36"/>
      <c r="P12" s="8" t="s">
        <v>43</v>
      </c>
    </row>
    <row r="13" spans="2:16" x14ac:dyDescent="0.35">
      <c r="B13" s="19"/>
    </row>
    <row r="14" spans="2:16" x14ac:dyDescent="0.35">
      <c r="C14" s="20" t="s">
        <v>42</v>
      </c>
      <c r="D14" s="20" t="s">
        <v>17</v>
      </c>
      <c r="G14" s="21" t="s">
        <v>41</v>
      </c>
      <c r="H14" s="21" t="s">
        <v>17</v>
      </c>
      <c r="I14" s="21" t="s">
        <v>18</v>
      </c>
      <c r="J14" s="21" t="s">
        <v>15</v>
      </c>
      <c r="K14" s="21" t="s">
        <v>16</v>
      </c>
      <c r="L14" s="21" t="s">
        <v>19</v>
      </c>
    </row>
    <row r="15" spans="2:16" x14ac:dyDescent="0.35">
      <c r="C15" s="22" t="s">
        <v>1</v>
      </c>
      <c r="D15" s="23">
        <f>(D8*10.41)*D2</f>
        <v>0</v>
      </c>
      <c r="G15" s="24" t="s">
        <v>1</v>
      </c>
      <c r="H15" s="23">
        <f>(H8*10.41)*D2</f>
        <v>0</v>
      </c>
      <c r="I15" s="23">
        <f>((I7*0.54)+(J7*0.07)+(K7*0.04))*D2</f>
        <v>0</v>
      </c>
      <c r="J15" s="23">
        <f>(M7*1.15)*D2</f>
        <v>0</v>
      </c>
      <c r="K15" s="23">
        <f>N7*975</f>
        <v>0</v>
      </c>
      <c r="L15" s="23">
        <f>SUM(H15:K15)</f>
        <v>0</v>
      </c>
    </row>
    <row r="16" spans="2:16" s="25" customFormat="1" x14ac:dyDescent="0.35">
      <c r="C16" s="22" t="s">
        <v>4</v>
      </c>
      <c r="D16" s="23">
        <f>((C10+D10)*7.66)*D2</f>
        <v>0</v>
      </c>
      <c r="F16" s="8"/>
      <c r="G16" s="24" t="s">
        <v>4</v>
      </c>
      <c r="H16" s="23">
        <f>((G10+H10)*7.66)*D2</f>
        <v>0</v>
      </c>
      <c r="I16" s="23">
        <f>((I9*0.54)+(J9*0.07)+(K9*0.04))*D2</f>
        <v>0</v>
      </c>
      <c r="J16" s="23">
        <f>(M9*1.15)*D2</f>
        <v>0</v>
      </c>
      <c r="K16" s="23">
        <f>N9*975</f>
        <v>0</v>
      </c>
      <c r="L16" s="23">
        <f>SUM(H16:K16)</f>
        <v>0</v>
      </c>
      <c r="M16" s="8"/>
      <c r="N16" s="8"/>
    </row>
    <row r="17" spans="3:15" x14ac:dyDescent="0.35">
      <c r="C17" s="22" t="s">
        <v>7</v>
      </c>
      <c r="D17" s="23">
        <f>((C12+D12)*5.84)*D2</f>
        <v>0</v>
      </c>
      <c r="G17" s="24" t="s">
        <v>7</v>
      </c>
      <c r="H17" s="23">
        <f>((G12+H12)*5.84)*D2</f>
        <v>0</v>
      </c>
      <c r="I17" s="23">
        <f>((I11*0.54)+(J11*0.07)+(K11*0.04))*D2</f>
        <v>0</v>
      </c>
      <c r="J17" s="23">
        <f>(M11*1.15)*D2</f>
        <v>0</v>
      </c>
      <c r="K17" s="23">
        <f>N11*975</f>
        <v>0</v>
      </c>
      <c r="L17" s="23">
        <f>SUM(H17:K17)</f>
        <v>0</v>
      </c>
    </row>
    <row r="18" spans="3:15" ht="31" x14ac:dyDescent="0.35">
      <c r="C18" s="26" t="s">
        <v>36</v>
      </c>
      <c r="D18" s="27">
        <f>SUM(D15:D17)</f>
        <v>0</v>
      </c>
      <c r="G18" s="24" t="s">
        <v>8</v>
      </c>
      <c r="H18" s="23">
        <f>SUM(H15:H17)</f>
        <v>0</v>
      </c>
      <c r="I18" s="23">
        <f t="shared" ref="I18:L18" si="0">SUM(I15:I17)</f>
        <v>0</v>
      </c>
      <c r="J18" s="23">
        <f t="shared" si="0"/>
        <v>0</v>
      </c>
      <c r="K18" s="23">
        <f t="shared" si="0"/>
        <v>0</v>
      </c>
      <c r="L18" s="27">
        <f t="shared" si="0"/>
        <v>0</v>
      </c>
      <c r="M18" s="28"/>
      <c r="N18" s="28"/>
    </row>
    <row r="19" spans="3:15" x14ac:dyDescent="0.35">
      <c r="F19" s="30"/>
      <c r="G19" s="30"/>
      <c r="H19" s="30"/>
      <c r="I19" s="30"/>
      <c r="J19" s="30"/>
      <c r="K19" s="30"/>
      <c r="L19" s="30"/>
      <c r="M19" s="30"/>
      <c r="N19" s="30"/>
      <c r="O19" s="30"/>
    </row>
    <row r="20" spans="3:15" x14ac:dyDescent="0.35">
      <c r="F20" s="31"/>
      <c r="G20" s="31"/>
      <c r="H20" s="31"/>
      <c r="I20" s="31"/>
      <c r="J20" s="30"/>
      <c r="K20" s="30"/>
      <c r="L20" s="30"/>
      <c r="M20" s="30"/>
      <c r="N20" s="30"/>
      <c r="O20" s="30"/>
    </row>
    <row r="21" spans="3:15" x14ac:dyDescent="0.35">
      <c r="C21" s="24" t="s">
        <v>35</v>
      </c>
      <c r="D21" s="29" t="s">
        <v>20</v>
      </c>
      <c r="F21" s="31"/>
      <c r="G21" s="2" t="s">
        <v>37</v>
      </c>
      <c r="H21" s="3">
        <f>IFERROR((D18/(VLOOKUP(C22,allmonths[],2,0))),0)</f>
        <v>0</v>
      </c>
      <c r="I21" s="32"/>
      <c r="J21" s="30"/>
      <c r="K21" s="30"/>
      <c r="L21" s="30"/>
      <c r="M21" s="30"/>
      <c r="N21" s="30"/>
      <c r="O21" s="30"/>
    </row>
    <row r="22" spans="3:15" x14ac:dyDescent="0.35">
      <c r="C22" s="7"/>
      <c r="D22" s="23" cm="1">
        <f t="array" ref="D22">IFERROR(_xlfn.IFS(C22="March",H22,C22="July",H22,C22="December",H22,C22="August",H23,C22="January",H21,C22="February",H21,C22="April",H21,C22="May",H21,C22="June",H21,C22="September",H21,C22="October",H21,C22="November",H21),0)</f>
        <v>0</v>
      </c>
      <c r="F22" s="31"/>
      <c r="G22" s="2" t="s">
        <v>3</v>
      </c>
      <c r="H22" s="4">
        <f>IFERROR((((H18/(VLOOKUP(C22,allmonths[],2,0)))-D18/(VLOOKUP(C22,allmonths[],2,0))))*VLOOKUP(C22,allmonths[],3,0)+(H18/VLOOKUP(C22,allmonths[],2,0))+I18+J18+K18,0)</f>
        <v>0</v>
      </c>
      <c r="I22" s="33"/>
      <c r="J22" s="30"/>
      <c r="K22" s="30"/>
      <c r="L22" s="30"/>
      <c r="M22" s="30"/>
      <c r="N22" s="30"/>
      <c r="O22" s="30"/>
    </row>
    <row r="23" spans="3:15" ht="65" customHeight="1" x14ac:dyDescent="0.35">
      <c r="C23" s="34" t="s">
        <v>47</v>
      </c>
      <c r="D23" s="34"/>
      <c r="E23" s="34"/>
      <c r="F23" s="34"/>
      <c r="G23" s="2" t="s">
        <v>5</v>
      </c>
      <c r="H23" s="4">
        <f>IFERROR((H18/VLOOKUP(C22,allmonths[],2,0)),0)</f>
        <v>0</v>
      </c>
      <c r="I23" s="33"/>
      <c r="J23" s="30"/>
      <c r="K23" s="30"/>
      <c r="L23" s="30"/>
      <c r="M23" s="30"/>
      <c r="N23" s="30"/>
      <c r="O23" s="30"/>
    </row>
    <row r="24" spans="3:15" x14ac:dyDescent="0.35">
      <c r="F24" s="30"/>
      <c r="G24" s="30" t="s">
        <v>43</v>
      </c>
      <c r="H24" s="30"/>
      <c r="I24" s="30"/>
      <c r="J24" s="30"/>
      <c r="K24" s="30"/>
      <c r="L24" s="30"/>
      <c r="M24" s="30"/>
      <c r="N24" s="30"/>
      <c r="O24" s="30"/>
    </row>
    <row r="25" spans="3:15" x14ac:dyDescent="0.35">
      <c r="F25" s="30"/>
      <c r="G25" s="30"/>
      <c r="H25" s="30"/>
      <c r="I25" s="30"/>
      <c r="J25" s="30"/>
      <c r="K25" s="30"/>
      <c r="L25" s="30"/>
      <c r="M25" s="30"/>
      <c r="N25" s="30"/>
      <c r="O25" s="30"/>
    </row>
    <row r="28" spans="3:15" x14ac:dyDescent="0.35">
      <c r="F28" s="28"/>
    </row>
    <row r="32" spans="3:15" x14ac:dyDescent="0.35">
      <c r="D32" s="28"/>
    </row>
  </sheetData>
  <sheetProtection algorithmName="SHA-512" hashValue="w/pH/anouZYy0Y+7imvsqQ50Qep9KH5bvoHBVJ8dpBzRZANgyTJ+wa5LdZLIP7h7mwcwUylMIVotcZb7/6uAYQ==" saltValue="nTWmGFOtsSzd15lv/J6ACQ==" spinCount="100000" sheet="1" objects="1" scenarios="1"/>
  <mergeCells count="35">
    <mergeCell ref="B2:C2"/>
    <mergeCell ref="B4:D4"/>
    <mergeCell ref="B5:B6"/>
    <mergeCell ref="B7:B8"/>
    <mergeCell ref="C7:C8"/>
    <mergeCell ref="C5:D5"/>
    <mergeCell ref="B9:B10"/>
    <mergeCell ref="B11:B12"/>
    <mergeCell ref="F4:N4"/>
    <mergeCell ref="F5:F6"/>
    <mergeCell ref="I5:L5"/>
    <mergeCell ref="M7:M8"/>
    <mergeCell ref="N7:N8"/>
    <mergeCell ref="F9:F10"/>
    <mergeCell ref="I9:I10"/>
    <mergeCell ref="J9:J10"/>
    <mergeCell ref="K9:K10"/>
    <mergeCell ref="L9:L10"/>
    <mergeCell ref="M9:M10"/>
    <mergeCell ref="N9:N10"/>
    <mergeCell ref="F7:F8"/>
    <mergeCell ref="G5:H5"/>
    <mergeCell ref="L7:L8"/>
    <mergeCell ref="N11:N12"/>
    <mergeCell ref="F11:F12"/>
    <mergeCell ref="I11:I12"/>
    <mergeCell ref="J11:J12"/>
    <mergeCell ref="K11:K12"/>
    <mergeCell ref="L11:L12"/>
    <mergeCell ref="M11:M12"/>
    <mergeCell ref="C23:F23"/>
    <mergeCell ref="G7:G8"/>
    <mergeCell ref="I7:I8"/>
    <mergeCell ref="J7:J8"/>
    <mergeCell ref="K7:K8"/>
  </mergeCells>
  <dataValidations count="1">
    <dataValidation type="list" allowBlank="1" showInputMessage="1" showErrorMessage="1" sqref="C22" xr:uid="{5BC583C5-4265-4196-8E7A-10E93D8582C1}">
      <formula1>payment</formula1>
    </dataValidation>
  </dataValidations>
  <pageMargins left="0.7" right="0.7" top="0.75" bottom="0.75" header="0.3" footer="0.3"/>
  <pageSetup paperSize="9" orientation="portrait" r:id="rId1"/>
  <headerFooter>
    <oddFooter>&amp;C_x000D_&amp;1#&amp;"Calibri"&amp;10&amp;KFF0000 OFFICIAL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46314A-D4AF-4D8D-AE9F-9A4127AF75C5}">
  <dimension ref="A1:C13"/>
  <sheetViews>
    <sheetView workbookViewId="0">
      <selection activeCell="E11" sqref="E11"/>
    </sheetView>
  </sheetViews>
  <sheetFormatPr defaultRowHeight="15.5" x14ac:dyDescent="0.35"/>
  <cols>
    <col min="2" max="2" width="14.3828125" customWidth="1"/>
    <col min="3" max="3" width="17.53515625" customWidth="1"/>
  </cols>
  <sheetData>
    <row r="1" spans="1:3" x14ac:dyDescent="0.35">
      <c r="A1" t="s">
        <v>35</v>
      </c>
      <c r="B1" t="s">
        <v>34</v>
      </c>
      <c r="C1" t="s">
        <v>33</v>
      </c>
    </row>
    <row r="2" spans="1:3" x14ac:dyDescent="0.35">
      <c r="A2" t="s">
        <v>32</v>
      </c>
      <c r="B2">
        <v>3</v>
      </c>
      <c r="C2">
        <v>2</v>
      </c>
    </row>
    <row r="3" spans="1:3" x14ac:dyDescent="0.35">
      <c r="A3" t="s">
        <v>31</v>
      </c>
      <c r="B3">
        <v>3</v>
      </c>
      <c r="C3">
        <v>2</v>
      </c>
    </row>
    <row r="4" spans="1:3" x14ac:dyDescent="0.35">
      <c r="A4" t="s">
        <v>30</v>
      </c>
      <c r="B4">
        <v>3</v>
      </c>
      <c r="C4">
        <v>2</v>
      </c>
    </row>
    <row r="5" spans="1:3" x14ac:dyDescent="0.35">
      <c r="A5" t="s">
        <v>29</v>
      </c>
      <c r="B5">
        <v>5</v>
      </c>
      <c r="C5">
        <v>3</v>
      </c>
    </row>
    <row r="6" spans="1:3" x14ac:dyDescent="0.35">
      <c r="A6" t="s">
        <v>28</v>
      </c>
      <c r="B6">
        <v>5</v>
      </c>
      <c r="C6">
        <v>3</v>
      </c>
    </row>
    <row r="7" spans="1:3" x14ac:dyDescent="0.35">
      <c r="A7" t="s">
        <v>27</v>
      </c>
      <c r="B7">
        <v>5</v>
      </c>
      <c r="C7">
        <v>3</v>
      </c>
    </row>
    <row r="8" spans="1:3" x14ac:dyDescent="0.35">
      <c r="A8" t="s">
        <v>26</v>
      </c>
      <c r="B8">
        <v>5</v>
      </c>
      <c r="C8">
        <v>3</v>
      </c>
    </row>
    <row r="9" spans="1:3" x14ac:dyDescent="0.35">
      <c r="A9" t="s">
        <v>21</v>
      </c>
      <c r="B9">
        <v>5</v>
      </c>
      <c r="C9">
        <v>3</v>
      </c>
    </row>
    <row r="10" spans="1:3" x14ac:dyDescent="0.35">
      <c r="A10" t="s">
        <v>25</v>
      </c>
      <c r="B10">
        <v>4</v>
      </c>
      <c r="C10">
        <v>3</v>
      </c>
    </row>
    <row r="11" spans="1:3" x14ac:dyDescent="0.35">
      <c r="A11" t="s">
        <v>24</v>
      </c>
      <c r="B11">
        <v>4</v>
      </c>
      <c r="C11">
        <v>3</v>
      </c>
    </row>
    <row r="12" spans="1:3" x14ac:dyDescent="0.35">
      <c r="A12" t="s">
        <v>23</v>
      </c>
      <c r="B12">
        <v>4</v>
      </c>
      <c r="C12">
        <v>3</v>
      </c>
    </row>
    <row r="13" spans="1:3" x14ac:dyDescent="0.35">
      <c r="A13" t="s">
        <v>22</v>
      </c>
      <c r="B13">
        <v>4</v>
      </c>
      <c r="C13">
        <v>3</v>
      </c>
    </row>
  </sheetData>
  <pageMargins left="0.7" right="0.7" top="0.75" bottom="0.75" header="0.3" footer="0.3"/>
  <headerFooter>
    <oddFooter>&amp;C_x000D_&amp;1#&amp;"Calibri"&amp;10&amp;KFF0000 OFFICIAL</oddFooter>
  </headerFooter>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Monthly payment calculator</vt:lpstr>
      <vt:lpstr>All months</vt:lpstr>
      <vt:lpstr>payment</vt:lpstr>
    </vt:vector>
  </TitlesOfParts>
  <Company>North Yorkshire County Council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Rosie Mackay</dc:creator>
  <cp:lastModifiedBy>Rosie Mackay</cp:lastModifiedBy>
  <dcterms:created xsi:type="dcterms:W3CDTF">2024-07-22T17:12:33Z</dcterms:created>
  <dcterms:modified xsi:type="dcterms:W3CDTF">2026-01-08T10:09:23Z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ecdfc32-7be5-4b17-9f97-00453388bdd7_Enabled">
    <vt:lpwstr>true</vt:lpwstr>
  </property>
  <property fmtid="{D5CDD505-2E9C-101B-9397-08002B2CF9AE}" pid="3" name="MSIP_Label_3ecdfc32-7be5-4b17-9f97-00453388bdd7_SetDate">
    <vt:lpwstr>2024-07-22T17:19:39Z</vt:lpwstr>
  </property>
  <property fmtid="{D5CDD505-2E9C-101B-9397-08002B2CF9AE}" pid="4" name="MSIP_Label_3ecdfc32-7be5-4b17-9f97-00453388bdd7_Method">
    <vt:lpwstr>Standard</vt:lpwstr>
  </property>
  <property fmtid="{D5CDD505-2E9C-101B-9397-08002B2CF9AE}" pid="5" name="MSIP_Label_3ecdfc32-7be5-4b17-9f97-00453388bdd7_Name">
    <vt:lpwstr>OFFICIAL</vt:lpwstr>
  </property>
  <property fmtid="{D5CDD505-2E9C-101B-9397-08002B2CF9AE}" pid="6" name="MSIP_Label_3ecdfc32-7be5-4b17-9f97-00453388bdd7_SiteId">
    <vt:lpwstr>ad3d9c73-9830-44a1-b487-e1055441c70e</vt:lpwstr>
  </property>
  <property fmtid="{D5CDD505-2E9C-101B-9397-08002B2CF9AE}" pid="7" name="MSIP_Label_3ecdfc32-7be5-4b17-9f97-00453388bdd7_ActionId">
    <vt:lpwstr>51e94c82-1c2c-4944-990f-7d03359eaaa0</vt:lpwstr>
  </property>
  <property fmtid="{D5CDD505-2E9C-101B-9397-08002B2CF9AE}" pid="8" name="MSIP_Label_3ecdfc32-7be5-4b17-9f97-00453388bdd7_ContentBits">
    <vt:lpwstr>2</vt:lpwstr>
  </property>
</Properties>
</file>